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<sst xmlns="http://schemas.openxmlformats.org/spreadsheetml/2006/main" count="151" uniqueCount="79">
  <si>
    <t>Wachsgewicht (g) =</t>
  </si>
  <si>
    <t>EC 920</t>
  </si>
  <si>
    <t>ADORBOND P 200+</t>
  </si>
  <si>
    <t>Menge (g)</t>
  </si>
  <si>
    <t>EC 930 BIO</t>
  </si>
  <si>
    <t>ADORBOND P 300</t>
  </si>
  <si>
    <t>EC 900 BIO</t>
  </si>
  <si>
    <t>ADORBOND P 400</t>
  </si>
  <si>
    <t>EC 940 BIO</t>
  </si>
  <si>
    <t>ADORBOND G</t>
  </si>
  <si>
    <t>EC 700</t>
  </si>
  <si>
    <t>ADORBOND PG</t>
  </si>
  <si>
    <t>EC 710</t>
  </si>
  <si>
    <t>ADORBOND S</t>
  </si>
  <si>
    <t>EC 950</t>
  </si>
  <si>
    <t>ADORBOND LF</t>
  </si>
  <si>
    <t>EC 960</t>
  </si>
  <si>
    <t>ADORBOND PdF</t>
  </si>
  <si>
    <t>EC 730</t>
  </si>
  <si>
    <t>ADORBOND</t>
  </si>
  <si>
    <t>EC 530</t>
  </si>
  <si>
    <t>ADORPALL 1</t>
  </si>
  <si>
    <t>EC 520</t>
  </si>
  <si>
    <t>ADORPALL 2+</t>
  </si>
  <si>
    <t>EC 510</t>
  </si>
  <si>
    <t>ADORPALL 3</t>
  </si>
  <si>
    <t>EC 550</t>
  </si>
  <si>
    <t>ADORPALL 4</t>
  </si>
  <si>
    <t>EC 500</t>
  </si>
  <si>
    <t>ADORPALL G</t>
  </si>
  <si>
    <t>EC 820</t>
  </si>
  <si>
    <t>ADOR BXI</t>
  </si>
  <si>
    <t>EC 830</t>
  </si>
  <si>
    <t>ADOR CXI</t>
  </si>
  <si>
    <t>EC 850</t>
  </si>
  <si>
    <t>ADOR DXI</t>
  </si>
  <si>
    <t>EC 860 BIO</t>
  </si>
  <si>
    <t>ADOR PF</t>
  </si>
  <si>
    <t>EC 630</t>
  </si>
  <si>
    <t>COLINOR I</t>
  </si>
  <si>
    <t>EC 610</t>
  </si>
  <si>
    <t>COLINOR II</t>
  </si>
  <si>
    <t>EC 650</t>
  </si>
  <si>
    <t>IVOOR CE</t>
  </si>
  <si>
    <t>EC 430</t>
  </si>
  <si>
    <t>PALLADAR SF</t>
  </si>
  <si>
    <t>ADORNOVA P 500</t>
  </si>
  <si>
    <t>ADORNOVA LC</t>
  </si>
  <si>
    <t>ADORNOVA PDF</t>
  </si>
  <si>
    <t>ADORNOVA LFC</t>
  </si>
  <si>
    <t>ADORNOVA NF</t>
  </si>
  <si>
    <t>TAKADOR PF</t>
  </si>
  <si>
    <t>TAKADOR PLUS</t>
  </si>
  <si>
    <t>IVOOR C</t>
  </si>
  <si>
    <t>Dichte</t>
  </si>
  <si>
    <t>ADORNOVA BPF</t>
  </si>
  <si>
    <t>ADORBOND U</t>
  </si>
  <si>
    <t>ADORBOND 40</t>
  </si>
  <si>
    <t>ADORNOVA Light</t>
  </si>
  <si>
    <t>ADORNOVA M-NF</t>
  </si>
  <si>
    <t>ADORNOVA ECO</t>
  </si>
  <si>
    <t>ADORNOVA EG</t>
  </si>
  <si>
    <t>ADORNOVA PS+</t>
  </si>
  <si>
    <t>ADORNOVA NC</t>
  </si>
  <si>
    <t>ADORNOVA BP</t>
  </si>
  <si>
    <t>ADOR M</t>
  </si>
  <si>
    <t>ADOR TK4</t>
  </si>
  <si>
    <t>AUFBRENNKERAMIKLEGIERUNGEN HOCHGOLDHALTIG</t>
  </si>
  <si>
    <t>UNIVERSALLEGIERUNGEN (für niedrigschmelzende Spezialkeramiken) HOCHGOLDHALTIG</t>
  </si>
  <si>
    <t>UNIVERSALLEGIERUNGEN (für niedrigschmelzende Spezialkeramiken) GOLDREDUZIERT</t>
  </si>
  <si>
    <t xml:space="preserve">SPEZIALLEGIERUNG (nicht aufbrennfähig) </t>
  </si>
  <si>
    <t>GUSSLEGIERUNGEN (nicht aufbrennfähig) HOCHGOLDHALTIG</t>
  </si>
  <si>
    <t>GUSSLEGIERUNGEN (nicht aufbrennfähig)  GOLDREDUZIERT / PALLADIUM-BASIS</t>
  </si>
  <si>
    <t>AUFBRENNKERAMIKLEGIERUNGEN GOLDREDUZIERT</t>
  </si>
  <si>
    <t xml:space="preserve">Wachs  (g)* </t>
  </si>
  <si>
    <t xml:space="preserve">*Wachsgewicht (g) einschließlich Gusskanäle </t>
  </si>
  <si>
    <t>Menge (g)**</t>
  </si>
  <si>
    <t>**Benötigte Legierungsmenge (g) einschließlich Gusskanäle</t>
  </si>
  <si>
    <t>Bitte für den Gusskegel 10% zugeben!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</si>
</sst>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172" fontId="47" fillId="34" borderId="10" xfId="0" applyNumberFormat="1" applyFont="1" applyFill="1" applyBorder="1" applyAlignment="1">
      <alignment/>
    </xf>
    <xf numFmtId="1" fontId="47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172" fontId="5" fillId="33" borderId="11" xfId="0" applyNumberFormat="1" applyFont="1" applyFill="1" applyBorder="1" applyAlignment="1">
      <alignment/>
    </xf>
    <xf numFmtId="2" fontId="4" fillId="35" borderId="12" xfId="0" applyNumberFormat="1" applyFont="1" applyFill="1" applyBorder="1" applyAlignment="1">
      <alignment/>
    </xf>
    <xf numFmtId="172" fontId="4" fillId="22" borderId="10" xfId="0" applyNumberFormat="1" applyFont="1" applyFill="1" applyBorder="1" applyAlignment="1">
      <alignment/>
    </xf>
    <xf numFmtId="2" fontId="48" fillId="22" borderId="10" xfId="0" applyNumberFormat="1" applyFont="1" applyFill="1" applyBorder="1" applyAlignment="1">
      <alignment/>
    </xf>
    <xf numFmtId="2" fontId="48" fillId="24" borderId="10" xfId="0" applyNumberFormat="1" applyFont="1" applyFill="1" applyBorder="1" applyAlignment="1">
      <alignment/>
    </xf>
    <xf numFmtId="172" fontId="4" fillId="24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8" fillId="22" borderId="10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1" fontId="48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2" fontId="48" fillId="36" borderId="12" xfId="0" applyNumberFormat="1" applyFont="1" applyFill="1" applyBorder="1" applyAlignment="1">
      <alignment/>
    </xf>
    <xf numFmtId="1" fontId="48" fillId="36" borderId="12" xfId="0" applyNumberFormat="1" applyFont="1" applyFill="1" applyBorder="1" applyAlignment="1">
      <alignment horizontal="center"/>
    </xf>
    <xf numFmtId="1" fontId="4" fillId="36" borderId="12" xfId="0" applyNumberFormat="1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/>
    </xf>
    <xf numFmtId="2" fontId="48" fillId="35" borderId="12" xfId="0" applyNumberFormat="1" applyFont="1" applyFill="1" applyBorder="1" applyAlignment="1">
      <alignment/>
    </xf>
    <xf numFmtId="1" fontId="48" fillId="35" borderId="12" xfId="0" applyNumberFormat="1" applyFon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1" fontId="48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72" fontId="47" fillId="34" borderId="1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2" fontId="5" fillId="33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PageLayoutView="0" workbookViewId="0" topLeftCell="A7">
      <selection activeCell="AK11" sqref="AK11:AM20"/>
    </sheetView>
  </sheetViews>
  <sheetFormatPr defaultColWidth="11.421875" defaultRowHeight="12.75"/>
  <cols>
    <col min="1" max="1" width="38.00390625" style="2" customWidth="1"/>
    <col min="2" max="2" width="11.57421875" style="2" customWidth="1"/>
    <col min="3" max="3" width="6.28125" style="18" customWidth="1"/>
    <col min="4" max="33" width="6.28125" style="2" customWidth="1"/>
    <col min="34" max="34" width="8.00390625" style="2" customWidth="1"/>
    <col min="35" max="16384" width="11.421875" style="2" customWidth="1"/>
  </cols>
  <sheetData>
    <row r="1" spans="1:34" ht="70.5" customHeight="1">
      <c r="A1" s="19"/>
      <c r="B1" s="6" t="s">
        <v>74</v>
      </c>
      <c r="C1" s="7">
        <v>0.2</v>
      </c>
      <c r="D1" s="7">
        <v>0.4</v>
      </c>
      <c r="E1" s="7">
        <v>0.6</v>
      </c>
      <c r="F1" s="7">
        <v>0.8</v>
      </c>
      <c r="G1" s="7">
        <v>1</v>
      </c>
      <c r="H1" s="7">
        <v>1.2</v>
      </c>
      <c r="I1" s="7">
        <v>1.4</v>
      </c>
      <c r="J1" s="7">
        <v>1.6</v>
      </c>
      <c r="K1" s="7">
        <v>1.8</v>
      </c>
      <c r="L1" s="7">
        <v>2</v>
      </c>
      <c r="M1" s="7">
        <v>2.2</v>
      </c>
      <c r="N1" s="8">
        <v>2.4</v>
      </c>
      <c r="O1" s="7">
        <v>2.6</v>
      </c>
      <c r="P1" s="7">
        <v>2.8</v>
      </c>
      <c r="Q1" s="7">
        <v>3</v>
      </c>
      <c r="R1" s="7">
        <v>3.2</v>
      </c>
      <c r="S1" s="7">
        <v>3.4</v>
      </c>
      <c r="T1" s="7">
        <v>3.6</v>
      </c>
      <c r="U1" s="7">
        <v>3.8</v>
      </c>
      <c r="V1" s="7">
        <v>4</v>
      </c>
      <c r="W1" s="7">
        <v>4.2</v>
      </c>
      <c r="X1" s="7">
        <v>4.4</v>
      </c>
      <c r="Y1" s="7">
        <v>4.6</v>
      </c>
      <c r="Z1" s="7">
        <v>4.8</v>
      </c>
      <c r="AA1" s="7">
        <v>5</v>
      </c>
      <c r="AB1" s="7">
        <v>5.2</v>
      </c>
      <c r="AC1" s="7">
        <v>5.4</v>
      </c>
      <c r="AD1" s="7">
        <v>5.6</v>
      </c>
      <c r="AE1" s="7">
        <v>5.8</v>
      </c>
      <c r="AF1" s="7">
        <v>6</v>
      </c>
      <c r="AG1" s="7">
        <v>7</v>
      </c>
      <c r="AH1" s="35" t="s">
        <v>54</v>
      </c>
    </row>
    <row r="2" spans="1:34" ht="19.5" customHeight="1" thickBot="1">
      <c r="A2" s="30" t="s">
        <v>67</v>
      </c>
      <c r="B2" s="30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>
      <c r="A3" s="10" t="s">
        <v>2</v>
      </c>
      <c r="B3" s="11" t="s">
        <v>76</v>
      </c>
      <c r="C3" s="21">
        <f>AH3*C$1</f>
        <v>3.7200000000000006</v>
      </c>
      <c r="D3" s="21">
        <f aca="true" t="shared" si="0" ref="D3:AB3">18.6*D1</f>
        <v>7.440000000000001</v>
      </c>
      <c r="E3" s="21">
        <f t="shared" si="0"/>
        <v>11.16</v>
      </c>
      <c r="F3" s="21">
        <f t="shared" si="0"/>
        <v>14.880000000000003</v>
      </c>
      <c r="G3" s="21">
        <f t="shared" si="0"/>
        <v>18.6</v>
      </c>
      <c r="H3" s="21">
        <f t="shared" si="0"/>
        <v>22.32</v>
      </c>
      <c r="I3" s="21">
        <f t="shared" si="0"/>
        <v>26.04</v>
      </c>
      <c r="J3" s="21">
        <f t="shared" si="0"/>
        <v>29.760000000000005</v>
      </c>
      <c r="K3" s="21">
        <f t="shared" si="0"/>
        <v>33.480000000000004</v>
      </c>
      <c r="L3" s="21">
        <f t="shared" si="0"/>
        <v>37.2</v>
      </c>
      <c r="M3" s="21">
        <f t="shared" si="0"/>
        <v>40.92000000000001</v>
      </c>
      <c r="N3" s="21">
        <f t="shared" si="0"/>
        <v>44.64</v>
      </c>
      <c r="O3" s="21">
        <f t="shared" si="0"/>
        <v>48.36000000000001</v>
      </c>
      <c r="P3" s="21">
        <f t="shared" si="0"/>
        <v>52.08</v>
      </c>
      <c r="Q3" s="21">
        <f t="shared" si="0"/>
        <v>55.800000000000004</v>
      </c>
      <c r="R3" s="21">
        <f t="shared" si="0"/>
        <v>59.52000000000001</v>
      </c>
      <c r="S3" s="21">
        <f t="shared" si="0"/>
        <v>63.24</v>
      </c>
      <c r="T3" s="21">
        <f t="shared" si="0"/>
        <v>66.96000000000001</v>
      </c>
      <c r="U3" s="21">
        <f t="shared" si="0"/>
        <v>70.68</v>
      </c>
      <c r="V3" s="21">
        <f t="shared" si="0"/>
        <v>74.4</v>
      </c>
      <c r="W3" s="21">
        <f t="shared" si="0"/>
        <v>78.12</v>
      </c>
      <c r="X3" s="21">
        <f t="shared" si="0"/>
        <v>81.84000000000002</v>
      </c>
      <c r="Y3" s="21">
        <f t="shared" si="0"/>
        <v>85.56</v>
      </c>
      <c r="Z3" s="21">
        <f t="shared" si="0"/>
        <v>89.28</v>
      </c>
      <c r="AA3" s="21">
        <f t="shared" si="0"/>
        <v>93</v>
      </c>
      <c r="AB3" s="21">
        <f t="shared" si="0"/>
        <v>96.72000000000001</v>
      </c>
      <c r="AC3" s="21">
        <f>18.6*AC1</f>
        <v>100.44000000000001</v>
      </c>
      <c r="AD3" s="21">
        <f>18.6*AD1</f>
        <v>104.16</v>
      </c>
      <c r="AE3" s="21">
        <f>18.6*AE1</f>
        <v>107.88000000000001</v>
      </c>
      <c r="AF3" s="21">
        <f>18.6*AF1</f>
        <v>111.60000000000001</v>
      </c>
      <c r="AG3" s="21">
        <f>18.6*AG1</f>
        <v>130.20000000000002</v>
      </c>
      <c r="AH3" s="12">
        <v>18.6</v>
      </c>
    </row>
    <row r="4" spans="1:34" ht="18">
      <c r="A4" s="9" t="s">
        <v>5</v>
      </c>
      <c r="B4" s="11" t="s">
        <v>76</v>
      </c>
      <c r="C4" s="20">
        <f aca="true" t="shared" si="1" ref="C4:C42">AH4*C$1</f>
        <v>3.6799999999999997</v>
      </c>
      <c r="D4" s="20">
        <f aca="true" t="shared" si="2" ref="D4:N4">D1*18.4</f>
        <v>7.359999999999999</v>
      </c>
      <c r="E4" s="20">
        <f t="shared" si="2"/>
        <v>11.04</v>
      </c>
      <c r="F4" s="20">
        <f t="shared" si="2"/>
        <v>14.719999999999999</v>
      </c>
      <c r="G4" s="20">
        <f t="shared" si="2"/>
        <v>18.4</v>
      </c>
      <c r="H4" s="20">
        <f t="shared" si="2"/>
        <v>22.08</v>
      </c>
      <c r="I4" s="20">
        <f t="shared" si="2"/>
        <v>25.759999999999998</v>
      </c>
      <c r="J4" s="20">
        <f t="shared" si="2"/>
        <v>29.439999999999998</v>
      </c>
      <c r="K4" s="20">
        <f t="shared" si="2"/>
        <v>33.12</v>
      </c>
      <c r="L4" s="20">
        <f t="shared" si="2"/>
        <v>36.8</v>
      </c>
      <c r="M4" s="20">
        <f t="shared" si="2"/>
        <v>40.48</v>
      </c>
      <c r="N4" s="20">
        <f t="shared" si="2"/>
        <v>44.16</v>
      </c>
      <c r="O4" s="20">
        <f aca="true" t="shared" si="3" ref="O4:AB4">O1*18.4</f>
        <v>47.839999999999996</v>
      </c>
      <c r="P4" s="20">
        <f t="shared" si="3"/>
        <v>51.519999999999996</v>
      </c>
      <c r="Q4" s="20">
        <f t="shared" si="3"/>
        <v>55.199999999999996</v>
      </c>
      <c r="R4" s="20">
        <f t="shared" si="3"/>
        <v>58.879999999999995</v>
      </c>
      <c r="S4" s="20">
        <f t="shared" si="3"/>
        <v>62.559999999999995</v>
      </c>
      <c r="T4" s="20">
        <f t="shared" si="3"/>
        <v>66.24</v>
      </c>
      <c r="U4" s="20">
        <f t="shared" si="3"/>
        <v>69.91999999999999</v>
      </c>
      <c r="V4" s="20">
        <f t="shared" si="3"/>
        <v>73.6</v>
      </c>
      <c r="W4" s="20">
        <f t="shared" si="3"/>
        <v>77.28</v>
      </c>
      <c r="X4" s="20">
        <f t="shared" si="3"/>
        <v>80.96</v>
      </c>
      <c r="Y4" s="20">
        <f t="shared" si="3"/>
        <v>84.63999999999999</v>
      </c>
      <c r="Z4" s="20">
        <f t="shared" si="3"/>
        <v>88.32</v>
      </c>
      <c r="AA4" s="20">
        <f t="shared" si="3"/>
        <v>92</v>
      </c>
      <c r="AB4" s="20">
        <f t="shared" si="3"/>
        <v>95.67999999999999</v>
      </c>
      <c r="AC4" s="20">
        <f>AC1*18.4</f>
        <v>99.36</v>
      </c>
      <c r="AD4" s="20">
        <f>AD1*18.4</f>
        <v>103.03999999999999</v>
      </c>
      <c r="AE4" s="20">
        <f>AE1*18.4</f>
        <v>106.71999999999998</v>
      </c>
      <c r="AF4" s="20">
        <f>AF1*18.4</f>
        <v>110.39999999999999</v>
      </c>
      <c r="AG4" s="20">
        <f>AG1*18.4</f>
        <v>128.79999999999998</v>
      </c>
      <c r="AH4" s="5">
        <v>18.4</v>
      </c>
    </row>
    <row r="5" spans="1:34" ht="18">
      <c r="A5" s="9" t="s">
        <v>7</v>
      </c>
      <c r="B5" s="11" t="s">
        <v>76</v>
      </c>
      <c r="C5" s="20">
        <f t="shared" si="1"/>
        <v>3.8000000000000003</v>
      </c>
      <c r="D5" s="20">
        <f aca="true" t="shared" si="4" ref="D5:N5">D1*19</f>
        <v>7.6000000000000005</v>
      </c>
      <c r="E5" s="20">
        <f t="shared" si="4"/>
        <v>11.4</v>
      </c>
      <c r="F5" s="20">
        <f t="shared" si="4"/>
        <v>15.200000000000001</v>
      </c>
      <c r="G5" s="20">
        <f t="shared" si="4"/>
        <v>19</v>
      </c>
      <c r="H5" s="20">
        <f t="shared" si="4"/>
        <v>22.8</v>
      </c>
      <c r="I5" s="20">
        <f t="shared" si="4"/>
        <v>26.599999999999998</v>
      </c>
      <c r="J5" s="20">
        <f t="shared" si="4"/>
        <v>30.400000000000002</v>
      </c>
      <c r="K5" s="20">
        <f t="shared" si="4"/>
        <v>34.2</v>
      </c>
      <c r="L5" s="20">
        <f t="shared" si="4"/>
        <v>38</v>
      </c>
      <c r="M5" s="20">
        <f t="shared" si="4"/>
        <v>41.800000000000004</v>
      </c>
      <c r="N5" s="20">
        <f t="shared" si="4"/>
        <v>45.6</v>
      </c>
      <c r="O5" s="20">
        <f aca="true" t="shared" si="5" ref="O5:AB5">O1*19</f>
        <v>49.4</v>
      </c>
      <c r="P5" s="20">
        <f t="shared" si="5"/>
        <v>53.199999999999996</v>
      </c>
      <c r="Q5" s="20">
        <f t="shared" si="5"/>
        <v>57</v>
      </c>
      <c r="R5" s="20">
        <f t="shared" si="5"/>
        <v>60.800000000000004</v>
      </c>
      <c r="S5" s="20">
        <f t="shared" si="5"/>
        <v>64.6</v>
      </c>
      <c r="T5" s="20">
        <f t="shared" si="5"/>
        <v>68.4</v>
      </c>
      <c r="U5" s="20">
        <f t="shared" si="5"/>
        <v>72.2</v>
      </c>
      <c r="V5" s="20">
        <f t="shared" si="5"/>
        <v>76</v>
      </c>
      <c r="W5" s="20">
        <f t="shared" si="5"/>
        <v>79.8</v>
      </c>
      <c r="X5" s="20">
        <f t="shared" si="5"/>
        <v>83.60000000000001</v>
      </c>
      <c r="Y5" s="20">
        <f t="shared" si="5"/>
        <v>87.39999999999999</v>
      </c>
      <c r="Z5" s="20">
        <f t="shared" si="5"/>
        <v>91.2</v>
      </c>
      <c r="AA5" s="20">
        <f t="shared" si="5"/>
        <v>95</v>
      </c>
      <c r="AB5" s="20">
        <f t="shared" si="5"/>
        <v>98.8</v>
      </c>
      <c r="AC5" s="20">
        <f>AC1*19</f>
        <v>102.60000000000001</v>
      </c>
      <c r="AD5" s="20">
        <f>AD1*19</f>
        <v>106.39999999999999</v>
      </c>
      <c r="AE5" s="20">
        <f>AE1*19</f>
        <v>110.2</v>
      </c>
      <c r="AF5" s="20">
        <f>AF1*19</f>
        <v>114</v>
      </c>
      <c r="AG5" s="20">
        <f>AG1*19</f>
        <v>133</v>
      </c>
      <c r="AH5" s="5">
        <v>19</v>
      </c>
    </row>
    <row r="6" spans="1:34" ht="18">
      <c r="A6" s="9" t="s">
        <v>46</v>
      </c>
      <c r="B6" s="11" t="s">
        <v>76</v>
      </c>
      <c r="C6" s="20">
        <f t="shared" si="1"/>
        <v>3.78</v>
      </c>
      <c r="D6" s="20">
        <f>D1*18.8</f>
        <v>7.5200000000000005</v>
      </c>
      <c r="E6" s="20">
        <f aca="true" t="shared" si="6" ref="E6:N6">E1*18.8</f>
        <v>11.28</v>
      </c>
      <c r="F6" s="20">
        <f t="shared" si="6"/>
        <v>15.040000000000001</v>
      </c>
      <c r="G6" s="20">
        <f t="shared" si="6"/>
        <v>18.8</v>
      </c>
      <c r="H6" s="20">
        <f t="shared" si="6"/>
        <v>22.56</v>
      </c>
      <c r="I6" s="20">
        <f t="shared" si="6"/>
        <v>26.32</v>
      </c>
      <c r="J6" s="20">
        <f t="shared" si="6"/>
        <v>30.080000000000002</v>
      </c>
      <c r="K6" s="20">
        <f t="shared" si="6"/>
        <v>33.84</v>
      </c>
      <c r="L6" s="20">
        <f t="shared" si="6"/>
        <v>37.6</v>
      </c>
      <c r="M6" s="20">
        <f t="shared" si="6"/>
        <v>41.36000000000001</v>
      </c>
      <c r="N6" s="20">
        <f t="shared" si="6"/>
        <v>45.12</v>
      </c>
      <c r="O6" s="20">
        <f aca="true" t="shared" si="7" ref="O6:AB6">O1*18.8</f>
        <v>48.88</v>
      </c>
      <c r="P6" s="20">
        <f t="shared" si="7"/>
        <v>52.64</v>
      </c>
      <c r="Q6" s="20">
        <f t="shared" si="7"/>
        <v>56.400000000000006</v>
      </c>
      <c r="R6" s="20">
        <f t="shared" si="7"/>
        <v>60.160000000000004</v>
      </c>
      <c r="S6" s="20">
        <f t="shared" si="7"/>
        <v>63.92</v>
      </c>
      <c r="T6" s="20">
        <f t="shared" si="7"/>
        <v>67.68</v>
      </c>
      <c r="U6" s="20">
        <f t="shared" si="7"/>
        <v>71.44</v>
      </c>
      <c r="V6" s="20">
        <f t="shared" si="7"/>
        <v>75.2</v>
      </c>
      <c r="W6" s="20">
        <f t="shared" si="7"/>
        <v>78.96000000000001</v>
      </c>
      <c r="X6" s="20">
        <f t="shared" si="7"/>
        <v>82.72000000000001</v>
      </c>
      <c r="Y6" s="20">
        <f t="shared" si="7"/>
        <v>86.47999999999999</v>
      </c>
      <c r="Z6" s="20">
        <f t="shared" si="7"/>
        <v>90.24</v>
      </c>
      <c r="AA6" s="20">
        <f t="shared" si="7"/>
        <v>94</v>
      </c>
      <c r="AB6" s="20">
        <f t="shared" si="7"/>
        <v>97.76</v>
      </c>
      <c r="AC6" s="20">
        <f>AC1*18.8</f>
        <v>101.52000000000001</v>
      </c>
      <c r="AD6" s="20">
        <f>AD1*18.8</f>
        <v>105.28</v>
      </c>
      <c r="AE6" s="20">
        <f>AE1*18.8</f>
        <v>109.04</v>
      </c>
      <c r="AF6" s="20">
        <f>AF1*18.8</f>
        <v>112.80000000000001</v>
      </c>
      <c r="AG6" s="20">
        <f>AG1*18.8</f>
        <v>131.6</v>
      </c>
      <c r="AH6" s="5">
        <v>18.9</v>
      </c>
    </row>
    <row r="7" spans="1:34" ht="18">
      <c r="A7" s="9" t="s">
        <v>55</v>
      </c>
      <c r="B7" s="11" t="s">
        <v>76</v>
      </c>
      <c r="C7" s="20">
        <f t="shared" si="1"/>
        <v>3.8200000000000003</v>
      </c>
      <c r="D7" s="20">
        <f>D1*19.1</f>
        <v>7.640000000000001</v>
      </c>
      <c r="E7" s="20">
        <f aca="true" t="shared" si="8" ref="E7:AG7">E1*19.1</f>
        <v>11.46</v>
      </c>
      <c r="F7" s="20">
        <f t="shared" si="8"/>
        <v>15.280000000000001</v>
      </c>
      <c r="G7" s="20">
        <f t="shared" si="8"/>
        <v>19.1</v>
      </c>
      <c r="H7" s="20">
        <f t="shared" si="8"/>
        <v>22.92</v>
      </c>
      <c r="I7" s="20">
        <f t="shared" si="8"/>
        <v>26.740000000000002</v>
      </c>
      <c r="J7" s="20">
        <f t="shared" si="8"/>
        <v>30.560000000000002</v>
      </c>
      <c r="K7" s="20">
        <f t="shared" si="8"/>
        <v>34.38</v>
      </c>
      <c r="L7" s="20">
        <f t="shared" si="8"/>
        <v>38.2</v>
      </c>
      <c r="M7" s="20">
        <f t="shared" si="8"/>
        <v>42.02</v>
      </c>
      <c r="N7" s="20">
        <f t="shared" si="8"/>
        <v>45.84</v>
      </c>
      <c r="O7" s="20">
        <f t="shared" si="8"/>
        <v>49.660000000000004</v>
      </c>
      <c r="P7" s="20">
        <f t="shared" si="8"/>
        <v>53.480000000000004</v>
      </c>
      <c r="Q7" s="20">
        <f t="shared" si="8"/>
        <v>57.300000000000004</v>
      </c>
      <c r="R7" s="20">
        <f t="shared" si="8"/>
        <v>61.120000000000005</v>
      </c>
      <c r="S7" s="20">
        <f t="shared" si="8"/>
        <v>64.94</v>
      </c>
      <c r="T7" s="20">
        <f t="shared" si="8"/>
        <v>68.76</v>
      </c>
      <c r="U7" s="20">
        <f t="shared" si="8"/>
        <v>72.58</v>
      </c>
      <c r="V7" s="20">
        <f t="shared" si="8"/>
        <v>76.4</v>
      </c>
      <c r="W7" s="20">
        <f t="shared" si="8"/>
        <v>80.22000000000001</v>
      </c>
      <c r="X7" s="20">
        <f t="shared" si="8"/>
        <v>84.04</v>
      </c>
      <c r="Y7" s="20">
        <f t="shared" si="8"/>
        <v>87.86</v>
      </c>
      <c r="Z7" s="20">
        <f t="shared" si="8"/>
        <v>91.68</v>
      </c>
      <c r="AA7" s="20">
        <f t="shared" si="8"/>
        <v>95.5</v>
      </c>
      <c r="AB7" s="20">
        <f t="shared" si="8"/>
        <v>99.32000000000001</v>
      </c>
      <c r="AC7" s="20">
        <f t="shared" si="8"/>
        <v>103.14000000000001</v>
      </c>
      <c r="AD7" s="20">
        <f t="shared" si="8"/>
        <v>106.96000000000001</v>
      </c>
      <c r="AE7" s="20">
        <f t="shared" si="8"/>
        <v>110.78</v>
      </c>
      <c r="AF7" s="20">
        <f t="shared" si="8"/>
        <v>114.60000000000001</v>
      </c>
      <c r="AG7" s="20">
        <f t="shared" si="8"/>
        <v>133.70000000000002</v>
      </c>
      <c r="AH7" s="5">
        <v>19.1</v>
      </c>
    </row>
    <row r="8" spans="1:34" ht="18">
      <c r="A8" s="9" t="s">
        <v>9</v>
      </c>
      <c r="B8" s="11" t="s">
        <v>76</v>
      </c>
      <c r="C8" s="20">
        <f t="shared" si="1"/>
        <v>3.74</v>
      </c>
      <c r="D8" s="20">
        <f aca="true" t="shared" si="9" ref="D8:N8">D1*18.7</f>
        <v>7.48</v>
      </c>
      <c r="E8" s="20">
        <f t="shared" si="9"/>
        <v>11.219999999999999</v>
      </c>
      <c r="F8" s="20">
        <f t="shared" si="9"/>
        <v>14.96</v>
      </c>
      <c r="G8" s="20">
        <f t="shared" si="9"/>
        <v>18.7</v>
      </c>
      <c r="H8" s="20">
        <f t="shared" si="9"/>
        <v>22.439999999999998</v>
      </c>
      <c r="I8" s="20">
        <f t="shared" si="9"/>
        <v>26.179999999999996</v>
      </c>
      <c r="J8" s="20">
        <f t="shared" si="9"/>
        <v>29.92</v>
      </c>
      <c r="K8" s="20">
        <f t="shared" si="9"/>
        <v>33.66</v>
      </c>
      <c r="L8" s="20">
        <f t="shared" si="9"/>
        <v>37.4</v>
      </c>
      <c r="M8" s="20">
        <f t="shared" si="9"/>
        <v>41.14</v>
      </c>
      <c r="N8" s="20">
        <f t="shared" si="9"/>
        <v>44.879999999999995</v>
      </c>
      <c r="O8" s="20">
        <f aca="true" t="shared" si="10" ref="O8:AB8">O1*18.7</f>
        <v>48.62</v>
      </c>
      <c r="P8" s="20">
        <f t="shared" si="10"/>
        <v>52.35999999999999</v>
      </c>
      <c r="Q8" s="20">
        <f t="shared" si="10"/>
        <v>56.099999999999994</v>
      </c>
      <c r="R8" s="20">
        <f t="shared" si="10"/>
        <v>59.84</v>
      </c>
      <c r="S8" s="20">
        <f t="shared" si="10"/>
        <v>63.58</v>
      </c>
      <c r="T8" s="20">
        <f t="shared" si="10"/>
        <v>67.32</v>
      </c>
      <c r="U8" s="20">
        <f t="shared" si="10"/>
        <v>71.05999999999999</v>
      </c>
      <c r="V8" s="20">
        <f t="shared" si="10"/>
        <v>74.8</v>
      </c>
      <c r="W8" s="20">
        <f t="shared" si="10"/>
        <v>78.54</v>
      </c>
      <c r="X8" s="20">
        <f t="shared" si="10"/>
        <v>82.28</v>
      </c>
      <c r="Y8" s="20">
        <f t="shared" si="10"/>
        <v>86.02</v>
      </c>
      <c r="Z8" s="20">
        <f t="shared" si="10"/>
        <v>89.75999999999999</v>
      </c>
      <c r="AA8" s="20">
        <f t="shared" si="10"/>
        <v>93.5</v>
      </c>
      <c r="AB8" s="20">
        <f t="shared" si="10"/>
        <v>97.24</v>
      </c>
      <c r="AC8" s="20">
        <f>AC1*18.7</f>
        <v>100.98</v>
      </c>
      <c r="AD8" s="20">
        <f>AD1*18.7</f>
        <v>104.71999999999998</v>
      </c>
      <c r="AE8" s="20">
        <f>AE1*18.7</f>
        <v>108.46</v>
      </c>
      <c r="AF8" s="20">
        <f>AF1*18.7</f>
        <v>112.19999999999999</v>
      </c>
      <c r="AG8" s="20">
        <f>AG1*18.7</f>
        <v>130.9</v>
      </c>
      <c r="AH8" s="5">
        <v>18.7</v>
      </c>
    </row>
    <row r="9" spans="1:34" ht="18">
      <c r="A9" s="9" t="s">
        <v>13</v>
      </c>
      <c r="B9" s="11" t="s">
        <v>76</v>
      </c>
      <c r="C9" s="20">
        <f t="shared" si="1"/>
        <v>3.54</v>
      </c>
      <c r="D9" s="20">
        <f aca="true" t="shared" si="11" ref="D9:AG9">D1*17.7</f>
        <v>7.08</v>
      </c>
      <c r="E9" s="20">
        <f t="shared" si="11"/>
        <v>10.62</v>
      </c>
      <c r="F9" s="20">
        <f t="shared" si="11"/>
        <v>14.16</v>
      </c>
      <c r="G9" s="20">
        <f t="shared" si="11"/>
        <v>17.7</v>
      </c>
      <c r="H9" s="20">
        <f t="shared" si="11"/>
        <v>21.24</v>
      </c>
      <c r="I9" s="20">
        <f t="shared" si="11"/>
        <v>24.779999999999998</v>
      </c>
      <c r="J9" s="20">
        <f t="shared" si="11"/>
        <v>28.32</v>
      </c>
      <c r="K9" s="20">
        <f t="shared" si="11"/>
        <v>31.86</v>
      </c>
      <c r="L9" s="20">
        <f t="shared" si="11"/>
        <v>35.4</v>
      </c>
      <c r="M9" s="20">
        <f t="shared" si="11"/>
        <v>38.940000000000005</v>
      </c>
      <c r="N9" s="20">
        <f t="shared" si="11"/>
        <v>42.48</v>
      </c>
      <c r="O9" s="20">
        <f t="shared" si="11"/>
        <v>46.02</v>
      </c>
      <c r="P9" s="20">
        <f t="shared" si="11"/>
        <v>49.559999999999995</v>
      </c>
      <c r="Q9" s="20">
        <f t="shared" si="11"/>
        <v>53.099999999999994</v>
      </c>
      <c r="R9" s="20">
        <f t="shared" si="11"/>
        <v>56.64</v>
      </c>
      <c r="S9" s="20">
        <f t="shared" si="11"/>
        <v>60.17999999999999</v>
      </c>
      <c r="T9" s="20">
        <f t="shared" si="11"/>
        <v>63.72</v>
      </c>
      <c r="U9" s="20">
        <f t="shared" si="11"/>
        <v>67.25999999999999</v>
      </c>
      <c r="V9" s="20">
        <f t="shared" si="11"/>
        <v>70.8</v>
      </c>
      <c r="W9" s="20">
        <f t="shared" si="11"/>
        <v>74.34</v>
      </c>
      <c r="X9" s="20">
        <f t="shared" si="11"/>
        <v>77.88000000000001</v>
      </c>
      <c r="Y9" s="20">
        <f t="shared" si="11"/>
        <v>81.41999999999999</v>
      </c>
      <c r="Z9" s="20">
        <f t="shared" si="11"/>
        <v>84.96</v>
      </c>
      <c r="AA9" s="20">
        <f t="shared" si="11"/>
        <v>88.5</v>
      </c>
      <c r="AB9" s="20">
        <f t="shared" si="11"/>
        <v>92.04</v>
      </c>
      <c r="AC9" s="20">
        <f t="shared" si="11"/>
        <v>95.58</v>
      </c>
      <c r="AD9" s="20">
        <f t="shared" si="11"/>
        <v>99.11999999999999</v>
      </c>
      <c r="AE9" s="20">
        <f t="shared" si="11"/>
        <v>102.66</v>
      </c>
      <c r="AF9" s="20">
        <f t="shared" si="11"/>
        <v>106.19999999999999</v>
      </c>
      <c r="AG9" s="20">
        <f t="shared" si="11"/>
        <v>123.89999999999999</v>
      </c>
      <c r="AH9" s="5">
        <v>17.7</v>
      </c>
    </row>
    <row r="10" spans="1:34" ht="17.25" customHeight="1">
      <c r="A10" s="9" t="s">
        <v>56</v>
      </c>
      <c r="B10" s="11" t="s">
        <v>76</v>
      </c>
      <c r="C10" s="20">
        <f t="shared" si="1"/>
        <v>3.6</v>
      </c>
      <c r="D10" s="20">
        <f>D1*18</f>
        <v>7.2</v>
      </c>
      <c r="E10" s="20">
        <f aca="true" t="shared" si="12" ref="E10:AG10">E1*18</f>
        <v>10.799999999999999</v>
      </c>
      <c r="F10" s="20">
        <f t="shared" si="12"/>
        <v>14.4</v>
      </c>
      <c r="G10" s="20">
        <f t="shared" si="12"/>
        <v>18</v>
      </c>
      <c r="H10" s="20">
        <f t="shared" si="12"/>
        <v>21.599999999999998</v>
      </c>
      <c r="I10" s="20">
        <f t="shared" si="12"/>
        <v>25.2</v>
      </c>
      <c r="J10" s="20">
        <f t="shared" si="12"/>
        <v>28.8</v>
      </c>
      <c r="K10" s="20">
        <f t="shared" si="12"/>
        <v>32.4</v>
      </c>
      <c r="L10" s="20">
        <f t="shared" si="12"/>
        <v>36</v>
      </c>
      <c r="M10" s="20">
        <f t="shared" si="12"/>
        <v>39.6</v>
      </c>
      <c r="N10" s="20">
        <f t="shared" si="12"/>
        <v>43.199999999999996</v>
      </c>
      <c r="O10" s="20">
        <f t="shared" si="12"/>
        <v>46.800000000000004</v>
      </c>
      <c r="P10" s="20">
        <f t="shared" si="12"/>
        <v>50.4</v>
      </c>
      <c r="Q10" s="20">
        <f t="shared" si="12"/>
        <v>54</v>
      </c>
      <c r="R10" s="20">
        <f t="shared" si="12"/>
        <v>57.6</v>
      </c>
      <c r="S10" s="20">
        <f t="shared" si="12"/>
        <v>61.199999999999996</v>
      </c>
      <c r="T10" s="20">
        <f t="shared" si="12"/>
        <v>64.8</v>
      </c>
      <c r="U10" s="20">
        <f t="shared" si="12"/>
        <v>68.39999999999999</v>
      </c>
      <c r="V10" s="20">
        <f t="shared" si="12"/>
        <v>72</v>
      </c>
      <c r="W10" s="20">
        <f t="shared" si="12"/>
        <v>75.60000000000001</v>
      </c>
      <c r="X10" s="20">
        <f t="shared" si="12"/>
        <v>79.2</v>
      </c>
      <c r="Y10" s="20">
        <f t="shared" si="12"/>
        <v>82.8</v>
      </c>
      <c r="Z10" s="20">
        <f t="shared" si="12"/>
        <v>86.39999999999999</v>
      </c>
      <c r="AA10" s="20">
        <f t="shared" si="12"/>
        <v>90</v>
      </c>
      <c r="AB10" s="20">
        <f t="shared" si="12"/>
        <v>93.60000000000001</v>
      </c>
      <c r="AC10" s="20">
        <f t="shared" si="12"/>
        <v>97.2</v>
      </c>
      <c r="AD10" s="20">
        <f t="shared" si="12"/>
        <v>100.8</v>
      </c>
      <c r="AE10" s="20">
        <f t="shared" si="12"/>
        <v>104.39999999999999</v>
      </c>
      <c r="AF10" s="20">
        <f t="shared" si="12"/>
        <v>108</v>
      </c>
      <c r="AG10" s="20">
        <f t="shared" si="12"/>
        <v>126</v>
      </c>
      <c r="AH10" s="5">
        <v>18</v>
      </c>
    </row>
    <row r="11" spans="1:34" ht="19.5" customHeight="1" thickBot="1">
      <c r="A11" s="26" t="s">
        <v>73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4" ht="18">
      <c r="A12" s="9" t="s">
        <v>19</v>
      </c>
      <c r="B12" s="11" t="s">
        <v>76</v>
      </c>
      <c r="C12" s="20">
        <f t="shared" si="1"/>
        <v>2.8600000000000003</v>
      </c>
      <c r="D12" s="20">
        <f aca="true" t="shared" si="13" ref="D12:AG12">D1*14.3</f>
        <v>5.720000000000001</v>
      </c>
      <c r="E12" s="20">
        <f t="shared" si="13"/>
        <v>8.58</v>
      </c>
      <c r="F12" s="20">
        <f t="shared" si="13"/>
        <v>11.440000000000001</v>
      </c>
      <c r="G12" s="20">
        <f t="shared" si="13"/>
        <v>14.3</v>
      </c>
      <c r="H12" s="20">
        <f t="shared" si="13"/>
        <v>17.16</v>
      </c>
      <c r="I12" s="20">
        <f t="shared" si="13"/>
        <v>20.02</v>
      </c>
      <c r="J12" s="20">
        <f t="shared" si="13"/>
        <v>22.880000000000003</v>
      </c>
      <c r="K12" s="20">
        <f t="shared" si="13"/>
        <v>25.740000000000002</v>
      </c>
      <c r="L12" s="20">
        <f t="shared" si="13"/>
        <v>28.6</v>
      </c>
      <c r="M12" s="20">
        <f t="shared" si="13"/>
        <v>31.460000000000004</v>
      </c>
      <c r="N12" s="20">
        <f t="shared" si="13"/>
        <v>34.32</v>
      </c>
      <c r="O12" s="20">
        <f t="shared" si="13"/>
        <v>37.18</v>
      </c>
      <c r="P12" s="20">
        <f t="shared" si="13"/>
        <v>40.04</v>
      </c>
      <c r="Q12" s="20">
        <f t="shared" si="13"/>
        <v>42.900000000000006</v>
      </c>
      <c r="R12" s="20">
        <f t="shared" si="13"/>
        <v>45.760000000000005</v>
      </c>
      <c r="S12" s="20">
        <f t="shared" si="13"/>
        <v>48.620000000000005</v>
      </c>
      <c r="T12" s="20">
        <f t="shared" si="13"/>
        <v>51.480000000000004</v>
      </c>
      <c r="U12" s="20">
        <f t="shared" si="13"/>
        <v>54.34</v>
      </c>
      <c r="V12" s="20">
        <f t="shared" si="13"/>
        <v>57.2</v>
      </c>
      <c r="W12" s="20">
        <f t="shared" si="13"/>
        <v>60.06</v>
      </c>
      <c r="X12" s="20">
        <f t="shared" si="13"/>
        <v>62.92000000000001</v>
      </c>
      <c r="Y12" s="20">
        <f t="shared" si="13"/>
        <v>65.78</v>
      </c>
      <c r="Z12" s="20">
        <f t="shared" si="13"/>
        <v>68.64</v>
      </c>
      <c r="AA12" s="20">
        <f t="shared" si="13"/>
        <v>71.5</v>
      </c>
      <c r="AB12" s="20">
        <f t="shared" si="13"/>
        <v>74.36</v>
      </c>
      <c r="AC12" s="20">
        <f t="shared" si="13"/>
        <v>77.22000000000001</v>
      </c>
      <c r="AD12" s="20">
        <f t="shared" si="13"/>
        <v>80.08</v>
      </c>
      <c r="AE12" s="20">
        <f t="shared" si="13"/>
        <v>82.94</v>
      </c>
      <c r="AF12" s="20">
        <f t="shared" si="13"/>
        <v>85.80000000000001</v>
      </c>
      <c r="AG12" s="20">
        <f t="shared" si="13"/>
        <v>100.10000000000001</v>
      </c>
      <c r="AH12" s="5">
        <v>14.3</v>
      </c>
    </row>
    <row r="13" spans="1:34" ht="18">
      <c r="A13" s="9" t="s">
        <v>57</v>
      </c>
      <c r="B13" s="11" t="s">
        <v>76</v>
      </c>
      <c r="C13" s="20">
        <f t="shared" si="1"/>
        <v>2.8600000000000003</v>
      </c>
      <c r="D13" s="20">
        <f>D1*14.3</f>
        <v>5.720000000000001</v>
      </c>
      <c r="E13" s="20">
        <f aca="true" t="shared" si="14" ref="E13:AG13">E1*14.3</f>
        <v>8.58</v>
      </c>
      <c r="F13" s="20">
        <f t="shared" si="14"/>
        <v>11.440000000000001</v>
      </c>
      <c r="G13" s="20">
        <f t="shared" si="14"/>
        <v>14.3</v>
      </c>
      <c r="H13" s="20">
        <f t="shared" si="14"/>
        <v>17.16</v>
      </c>
      <c r="I13" s="20">
        <f t="shared" si="14"/>
        <v>20.02</v>
      </c>
      <c r="J13" s="20">
        <f t="shared" si="14"/>
        <v>22.880000000000003</v>
      </c>
      <c r="K13" s="20">
        <f t="shared" si="14"/>
        <v>25.740000000000002</v>
      </c>
      <c r="L13" s="20">
        <f t="shared" si="14"/>
        <v>28.6</v>
      </c>
      <c r="M13" s="20">
        <f t="shared" si="14"/>
        <v>31.460000000000004</v>
      </c>
      <c r="N13" s="20">
        <f t="shared" si="14"/>
        <v>34.32</v>
      </c>
      <c r="O13" s="20">
        <f t="shared" si="14"/>
        <v>37.18</v>
      </c>
      <c r="P13" s="20">
        <f t="shared" si="14"/>
        <v>40.04</v>
      </c>
      <c r="Q13" s="20">
        <f t="shared" si="14"/>
        <v>42.900000000000006</v>
      </c>
      <c r="R13" s="20">
        <f t="shared" si="14"/>
        <v>45.760000000000005</v>
      </c>
      <c r="S13" s="20">
        <f t="shared" si="14"/>
        <v>48.620000000000005</v>
      </c>
      <c r="T13" s="20">
        <f t="shared" si="14"/>
        <v>51.480000000000004</v>
      </c>
      <c r="U13" s="20">
        <f t="shared" si="14"/>
        <v>54.34</v>
      </c>
      <c r="V13" s="20">
        <f t="shared" si="14"/>
        <v>57.2</v>
      </c>
      <c r="W13" s="20">
        <f t="shared" si="14"/>
        <v>60.06</v>
      </c>
      <c r="X13" s="20">
        <f t="shared" si="14"/>
        <v>62.92000000000001</v>
      </c>
      <c r="Y13" s="20">
        <f t="shared" si="14"/>
        <v>65.78</v>
      </c>
      <c r="Z13" s="20">
        <f t="shared" si="14"/>
        <v>68.64</v>
      </c>
      <c r="AA13" s="20">
        <f t="shared" si="14"/>
        <v>71.5</v>
      </c>
      <c r="AB13" s="20">
        <f t="shared" si="14"/>
        <v>74.36</v>
      </c>
      <c r="AC13" s="20">
        <f t="shared" si="14"/>
        <v>77.22000000000001</v>
      </c>
      <c r="AD13" s="20">
        <f t="shared" si="14"/>
        <v>80.08</v>
      </c>
      <c r="AE13" s="20">
        <f t="shared" si="14"/>
        <v>82.94</v>
      </c>
      <c r="AF13" s="20">
        <f t="shared" si="14"/>
        <v>85.80000000000001</v>
      </c>
      <c r="AG13" s="20">
        <f t="shared" si="14"/>
        <v>100.10000000000001</v>
      </c>
      <c r="AH13" s="5">
        <v>14.3</v>
      </c>
    </row>
    <row r="14" spans="1:34" ht="18">
      <c r="A14" s="9" t="s">
        <v>29</v>
      </c>
      <c r="B14" s="11" t="s">
        <v>76</v>
      </c>
      <c r="C14" s="20">
        <f t="shared" si="1"/>
        <v>2.3800000000000003</v>
      </c>
      <c r="D14" s="20">
        <f aca="true" t="shared" si="15" ref="D14:AG14">D1*11.9</f>
        <v>4.760000000000001</v>
      </c>
      <c r="E14" s="20">
        <f t="shared" si="15"/>
        <v>7.14</v>
      </c>
      <c r="F14" s="20">
        <f t="shared" si="15"/>
        <v>9.520000000000001</v>
      </c>
      <c r="G14" s="20">
        <f t="shared" si="15"/>
        <v>11.9</v>
      </c>
      <c r="H14" s="20">
        <f t="shared" si="15"/>
        <v>14.28</v>
      </c>
      <c r="I14" s="20">
        <f t="shared" si="15"/>
        <v>16.66</v>
      </c>
      <c r="J14" s="20">
        <f t="shared" si="15"/>
        <v>19.040000000000003</v>
      </c>
      <c r="K14" s="20">
        <f t="shared" si="15"/>
        <v>21.42</v>
      </c>
      <c r="L14" s="20">
        <f t="shared" si="15"/>
        <v>23.8</v>
      </c>
      <c r="M14" s="20">
        <f t="shared" si="15"/>
        <v>26.180000000000003</v>
      </c>
      <c r="N14" s="20">
        <f t="shared" si="15"/>
        <v>28.56</v>
      </c>
      <c r="O14" s="20">
        <f t="shared" si="15"/>
        <v>30.94</v>
      </c>
      <c r="P14" s="20">
        <f t="shared" si="15"/>
        <v>33.32</v>
      </c>
      <c r="Q14" s="20">
        <f t="shared" si="15"/>
        <v>35.7</v>
      </c>
      <c r="R14" s="20">
        <f t="shared" si="15"/>
        <v>38.080000000000005</v>
      </c>
      <c r="S14" s="20">
        <f t="shared" si="15"/>
        <v>40.46</v>
      </c>
      <c r="T14" s="20">
        <f t="shared" si="15"/>
        <v>42.84</v>
      </c>
      <c r="U14" s="20">
        <f t="shared" si="15"/>
        <v>45.22</v>
      </c>
      <c r="V14" s="20">
        <f t="shared" si="15"/>
        <v>47.6</v>
      </c>
      <c r="W14" s="20">
        <f t="shared" si="15"/>
        <v>49.980000000000004</v>
      </c>
      <c r="X14" s="20">
        <f t="shared" si="15"/>
        <v>52.36000000000001</v>
      </c>
      <c r="Y14" s="20">
        <f t="shared" si="15"/>
        <v>54.739999999999995</v>
      </c>
      <c r="Z14" s="20">
        <f t="shared" si="15"/>
        <v>57.12</v>
      </c>
      <c r="AA14" s="20">
        <f t="shared" si="15"/>
        <v>59.5</v>
      </c>
      <c r="AB14" s="20">
        <f t="shared" si="15"/>
        <v>61.88</v>
      </c>
      <c r="AC14" s="20">
        <f t="shared" si="15"/>
        <v>64.26</v>
      </c>
      <c r="AD14" s="20">
        <f t="shared" si="15"/>
        <v>66.64</v>
      </c>
      <c r="AE14" s="20">
        <f t="shared" si="15"/>
        <v>69.02</v>
      </c>
      <c r="AF14" s="20">
        <f t="shared" si="15"/>
        <v>71.4</v>
      </c>
      <c r="AG14" s="20">
        <f t="shared" si="15"/>
        <v>83.3</v>
      </c>
      <c r="AH14" s="5">
        <v>11.9</v>
      </c>
    </row>
    <row r="15" spans="1:34" ht="18">
      <c r="A15" s="9" t="s">
        <v>21</v>
      </c>
      <c r="B15" s="11" t="s">
        <v>76</v>
      </c>
      <c r="C15" s="20">
        <f t="shared" si="1"/>
        <v>2.2600000000000002</v>
      </c>
      <c r="D15" s="20">
        <f aca="true" t="shared" si="16" ref="D15:AG15">D1*11.3</f>
        <v>4.5200000000000005</v>
      </c>
      <c r="E15" s="20">
        <f t="shared" si="16"/>
        <v>6.78</v>
      </c>
      <c r="F15" s="20">
        <f t="shared" si="16"/>
        <v>9.040000000000001</v>
      </c>
      <c r="G15" s="20">
        <f t="shared" si="16"/>
        <v>11.3</v>
      </c>
      <c r="H15" s="20">
        <f t="shared" si="16"/>
        <v>13.56</v>
      </c>
      <c r="I15" s="20">
        <f t="shared" si="16"/>
        <v>15.82</v>
      </c>
      <c r="J15" s="20">
        <f t="shared" si="16"/>
        <v>18.080000000000002</v>
      </c>
      <c r="K15" s="20">
        <f t="shared" si="16"/>
        <v>20.340000000000003</v>
      </c>
      <c r="L15" s="20">
        <f t="shared" si="16"/>
        <v>22.6</v>
      </c>
      <c r="M15" s="20">
        <f t="shared" si="16"/>
        <v>24.860000000000003</v>
      </c>
      <c r="N15" s="20">
        <f t="shared" si="16"/>
        <v>27.12</v>
      </c>
      <c r="O15" s="20">
        <f t="shared" si="16"/>
        <v>29.380000000000003</v>
      </c>
      <c r="P15" s="20">
        <f t="shared" si="16"/>
        <v>31.64</v>
      </c>
      <c r="Q15" s="20">
        <f t="shared" si="16"/>
        <v>33.900000000000006</v>
      </c>
      <c r="R15" s="20">
        <f t="shared" si="16"/>
        <v>36.160000000000004</v>
      </c>
      <c r="S15" s="20">
        <f t="shared" si="16"/>
        <v>38.42</v>
      </c>
      <c r="T15" s="20">
        <f t="shared" si="16"/>
        <v>40.68000000000001</v>
      </c>
      <c r="U15" s="20">
        <f t="shared" si="16"/>
        <v>42.94</v>
      </c>
      <c r="V15" s="20">
        <f t="shared" si="16"/>
        <v>45.2</v>
      </c>
      <c r="W15" s="20">
        <f t="shared" si="16"/>
        <v>47.46000000000001</v>
      </c>
      <c r="X15" s="20">
        <f t="shared" si="16"/>
        <v>49.720000000000006</v>
      </c>
      <c r="Y15" s="20">
        <f t="shared" si="16"/>
        <v>51.98</v>
      </c>
      <c r="Z15" s="20">
        <f t="shared" si="16"/>
        <v>54.24</v>
      </c>
      <c r="AA15" s="20">
        <f t="shared" si="16"/>
        <v>56.5</v>
      </c>
      <c r="AB15" s="20">
        <f t="shared" si="16"/>
        <v>58.760000000000005</v>
      </c>
      <c r="AC15" s="20">
        <f t="shared" si="16"/>
        <v>61.02000000000001</v>
      </c>
      <c r="AD15" s="20">
        <f t="shared" si="16"/>
        <v>63.28</v>
      </c>
      <c r="AE15" s="20">
        <f t="shared" si="16"/>
        <v>65.54</v>
      </c>
      <c r="AF15" s="20">
        <f t="shared" si="16"/>
        <v>67.80000000000001</v>
      </c>
      <c r="AG15" s="20">
        <f t="shared" si="16"/>
        <v>79.10000000000001</v>
      </c>
      <c r="AH15" s="5">
        <v>11.3</v>
      </c>
    </row>
    <row r="16" spans="1:34" ht="18">
      <c r="A16" s="9" t="s">
        <v>23</v>
      </c>
      <c r="B16" s="11" t="s">
        <v>76</v>
      </c>
      <c r="C16" s="20">
        <f t="shared" si="1"/>
        <v>2.2600000000000002</v>
      </c>
      <c r="D16" s="20">
        <f aca="true" t="shared" si="17" ref="D16:AG16">D1*11.3</f>
        <v>4.5200000000000005</v>
      </c>
      <c r="E16" s="20">
        <f t="shared" si="17"/>
        <v>6.78</v>
      </c>
      <c r="F16" s="20">
        <f t="shared" si="17"/>
        <v>9.040000000000001</v>
      </c>
      <c r="G16" s="20">
        <f t="shared" si="17"/>
        <v>11.3</v>
      </c>
      <c r="H16" s="20">
        <f t="shared" si="17"/>
        <v>13.56</v>
      </c>
      <c r="I16" s="20">
        <f t="shared" si="17"/>
        <v>15.82</v>
      </c>
      <c r="J16" s="20">
        <f t="shared" si="17"/>
        <v>18.080000000000002</v>
      </c>
      <c r="K16" s="20">
        <f t="shared" si="17"/>
        <v>20.340000000000003</v>
      </c>
      <c r="L16" s="20">
        <f t="shared" si="17"/>
        <v>22.6</v>
      </c>
      <c r="M16" s="20">
        <f t="shared" si="17"/>
        <v>24.860000000000003</v>
      </c>
      <c r="N16" s="20">
        <f t="shared" si="17"/>
        <v>27.12</v>
      </c>
      <c r="O16" s="20">
        <f t="shared" si="17"/>
        <v>29.380000000000003</v>
      </c>
      <c r="P16" s="20">
        <f t="shared" si="17"/>
        <v>31.64</v>
      </c>
      <c r="Q16" s="20">
        <f t="shared" si="17"/>
        <v>33.900000000000006</v>
      </c>
      <c r="R16" s="20">
        <f t="shared" si="17"/>
        <v>36.160000000000004</v>
      </c>
      <c r="S16" s="20">
        <f t="shared" si="17"/>
        <v>38.42</v>
      </c>
      <c r="T16" s="20">
        <f t="shared" si="17"/>
        <v>40.68000000000001</v>
      </c>
      <c r="U16" s="20">
        <f t="shared" si="17"/>
        <v>42.94</v>
      </c>
      <c r="V16" s="20">
        <f t="shared" si="17"/>
        <v>45.2</v>
      </c>
      <c r="W16" s="20">
        <f t="shared" si="17"/>
        <v>47.46000000000001</v>
      </c>
      <c r="X16" s="20">
        <f t="shared" si="17"/>
        <v>49.720000000000006</v>
      </c>
      <c r="Y16" s="20">
        <f t="shared" si="17"/>
        <v>51.98</v>
      </c>
      <c r="Z16" s="20">
        <f t="shared" si="17"/>
        <v>54.24</v>
      </c>
      <c r="AA16" s="20">
        <f t="shared" si="17"/>
        <v>56.5</v>
      </c>
      <c r="AB16" s="20">
        <f t="shared" si="17"/>
        <v>58.760000000000005</v>
      </c>
      <c r="AC16" s="20">
        <f t="shared" si="17"/>
        <v>61.02000000000001</v>
      </c>
      <c r="AD16" s="20">
        <f t="shared" si="17"/>
        <v>63.28</v>
      </c>
      <c r="AE16" s="20">
        <f t="shared" si="17"/>
        <v>65.54</v>
      </c>
      <c r="AF16" s="20">
        <f t="shared" si="17"/>
        <v>67.80000000000001</v>
      </c>
      <c r="AG16" s="20">
        <f t="shared" si="17"/>
        <v>79.10000000000001</v>
      </c>
      <c r="AH16" s="5">
        <v>11.3</v>
      </c>
    </row>
    <row r="17" spans="1:34" ht="18">
      <c r="A17" s="9" t="s">
        <v>25</v>
      </c>
      <c r="B17" s="11" t="s">
        <v>76</v>
      </c>
      <c r="C17" s="20">
        <f t="shared" si="1"/>
        <v>2.32</v>
      </c>
      <c r="D17" s="20">
        <f aca="true" t="shared" si="18" ref="D17:AG17">D1*11.6</f>
        <v>4.64</v>
      </c>
      <c r="E17" s="20">
        <f t="shared" si="18"/>
        <v>6.96</v>
      </c>
      <c r="F17" s="20">
        <f t="shared" si="18"/>
        <v>9.28</v>
      </c>
      <c r="G17" s="20">
        <f t="shared" si="18"/>
        <v>11.6</v>
      </c>
      <c r="H17" s="20">
        <f t="shared" si="18"/>
        <v>13.92</v>
      </c>
      <c r="I17" s="20">
        <f t="shared" si="18"/>
        <v>16.24</v>
      </c>
      <c r="J17" s="20">
        <f t="shared" si="18"/>
        <v>18.56</v>
      </c>
      <c r="K17" s="20">
        <f t="shared" si="18"/>
        <v>20.88</v>
      </c>
      <c r="L17" s="20">
        <f t="shared" si="18"/>
        <v>23.2</v>
      </c>
      <c r="M17" s="20">
        <f t="shared" si="18"/>
        <v>25.52</v>
      </c>
      <c r="N17" s="20">
        <f t="shared" si="18"/>
        <v>27.84</v>
      </c>
      <c r="O17" s="20">
        <f t="shared" si="18"/>
        <v>30.16</v>
      </c>
      <c r="P17" s="20">
        <f t="shared" si="18"/>
        <v>32.48</v>
      </c>
      <c r="Q17" s="20">
        <f t="shared" si="18"/>
        <v>34.8</v>
      </c>
      <c r="R17" s="20">
        <f t="shared" si="18"/>
        <v>37.12</v>
      </c>
      <c r="S17" s="20">
        <f t="shared" si="18"/>
        <v>39.44</v>
      </c>
      <c r="T17" s="20">
        <f t="shared" si="18"/>
        <v>41.76</v>
      </c>
      <c r="U17" s="20">
        <f t="shared" si="18"/>
        <v>44.08</v>
      </c>
      <c r="V17" s="20">
        <f t="shared" si="18"/>
        <v>46.4</v>
      </c>
      <c r="W17" s="20">
        <f t="shared" si="18"/>
        <v>48.72</v>
      </c>
      <c r="X17" s="20">
        <f t="shared" si="18"/>
        <v>51.04</v>
      </c>
      <c r="Y17" s="20">
        <f t="shared" si="18"/>
        <v>53.35999999999999</v>
      </c>
      <c r="Z17" s="20">
        <f t="shared" si="18"/>
        <v>55.68</v>
      </c>
      <c r="AA17" s="20">
        <f t="shared" si="18"/>
        <v>58</v>
      </c>
      <c r="AB17" s="20">
        <f t="shared" si="18"/>
        <v>60.32</v>
      </c>
      <c r="AC17" s="20">
        <f t="shared" si="18"/>
        <v>62.64</v>
      </c>
      <c r="AD17" s="20">
        <f t="shared" si="18"/>
        <v>64.96</v>
      </c>
      <c r="AE17" s="20">
        <f t="shared" si="18"/>
        <v>67.28</v>
      </c>
      <c r="AF17" s="20">
        <f t="shared" si="18"/>
        <v>69.6</v>
      </c>
      <c r="AG17" s="20">
        <f t="shared" si="18"/>
        <v>81.2</v>
      </c>
      <c r="AH17" s="5">
        <v>11.6</v>
      </c>
    </row>
    <row r="18" spans="1:34" ht="18.75" customHeight="1">
      <c r="A18" s="9" t="s">
        <v>58</v>
      </c>
      <c r="B18" s="11" t="s">
        <v>76</v>
      </c>
      <c r="C18" s="20">
        <f t="shared" si="1"/>
        <v>2.2399999999999998</v>
      </c>
      <c r="D18" s="20">
        <f>D1*11.2</f>
        <v>4.4799999999999995</v>
      </c>
      <c r="E18" s="20">
        <f aca="true" t="shared" si="19" ref="E18:AG18">E1*11.2</f>
        <v>6.72</v>
      </c>
      <c r="F18" s="20">
        <f t="shared" si="19"/>
        <v>8.959999999999999</v>
      </c>
      <c r="G18" s="20">
        <f t="shared" si="19"/>
        <v>11.2</v>
      </c>
      <c r="H18" s="20">
        <f t="shared" si="19"/>
        <v>13.44</v>
      </c>
      <c r="I18" s="20">
        <f t="shared" si="19"/>
        <v>15.679999999999998</v>
      </c>
      <c r="J18" s="20">
        <f t="shared" si="19"/>
        <v>17.919999999999998</v>
      </c>
      <c r="K18" s="20">
        <f t="shared" si="19"/>
        <v>20.16</v>
      </c>
      <c r="L18" s="20">
        <f t="shared" si="19"/>
        <v>22.4</v>
      </c>
      <c r="M18" s="20">
        <f t="shared" si="19"/>
        <v>24.64</v>
      </c>
      <c r="N18" s="20">
        <f t="shared" si="19"/>
        <v>26.88</v>
      </c>
      <c r="O18" s="20">
        <f t="shared" si="19"/>
        <v>29.119999999999997</v>
      </c>
      <c r="P18" s="20">
        <f t="shared" si="19"/>
        <v>31.359999999999996</v>
      </c>
      <c r="Q18" s="20">
        <f t="shared" si="19"/>
        <v>33.599999999999994</v>
      </c>
      <c r="R18" s="20">
        <f t="shared" si="19"/>
        <v>35.839999999999996</v>
      </c>
      <c r="S18" s="20">
        <f t="shared" si="19"/>
        <v>38.08</v>
      </c>
      <c r="T18" s="20">
        <f t="shared" si="19"/>
        <v>40.32</v>
      </c>
      <c r="U18" s="20">
        <f t="shared" si="19"/>
        <v>42.559999999999995</v>
      </c>
      <c r="V18" s="20">
        <f t="shared" si="19"/>
        <v>44.8</v>
      </c>
      <c r="W18" s="20">
        <f t="shared" si="19"/>
        <v>47.04</v>
      </c>
      <c r="X18" s="20">
        <f t="shared" si="19"/>
        <v>49.28</v>
      </c>
      <c r="Y18" s="20">
        <f t="shared" si="19"/>
        <v>51.519999999999996</v>
      </c>
      <c r="Z18" s="20">
        <f t="shared" si="19"/>
        <v>53.76</v>
      </c>
      <c r="AA18" s="20">
        <f t="shared" si="19"/>
        <v>56</v>
      </c>
      <c r="AB18" s="20">
        <f t="shared" si="19"/>
        <v>58.239999999999995</v>
      </c>
      <c r="AC18" s="20">
        <f t="shared" si="19"/>
        <v>60.48</v>
      </c>
      <c r="AD18" s="20">
        <f t="shared" si="19"/>
        <v>62.71999999999999</v>
      </c>
      <c r="AE18" s="20">
        <f t="shared" si="19"/>
        <v>64.96</v>
      </c>
      <c r="AF18" s="20">
        <f t="shared" si="19"/>
        <v>67.19999999999999</v>
      </c>
      <c r="AG18" s="20">
        <f t="shared" si="19"/>
        <v>78.39999999999999</v>
      </c>
      <c r="AH18" s="5">
        <v>11.2</v>
      </c>
    </row>
    <row r="19" spans="1:34" ht="19.5" customHeight="1">
      <c r="A19" s="15" t="s">
        <v>68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14"/>
    </row>
    <row r="20" spans="1:34" ht="18">
      <c r="A20" s="9" t="s">
        <v>15</v>
      </c>
      <c r="B20" s="11" t="s">
        <v>76</v>
      </c>
      <c r="C20" s="20">
        <f t="shared" si="1"/>
        <v>3.14</v>
      </c>
      <c r="D20" s="20">
        <f aca="true" t="shared" si="20" ref="D20:AG20">D1*15.7</f>
        <v>6.28</v>
      </c>
      <c r="E20" s="20">
        <f t="shared" si="20"/>
        <v>9.42</v>
      </c>
      <c r="F20" s="20">
        <f t="shared" si="20"/>
        <v>12.56</v>
      </c>
      <c r="G20" s="20">
        <f t="shared" si="20"/>
        <v>15.7</v>
      </c>
      <c r="H20" s="20">
        <f t="shared" si="20"/>
        <v>18.84</v>
      </c>
      <c r="I20" s="20">
        <f t="shared" si="20"/>
        <v>21.979999999999997</v>
      </c>
      <c r="J20" s="20">
        <f t="shared" si="20"/>
        <v>25.12</v>
      </c>
      <c r="K20" s="20">
        <f t="shared" si="20"/>
        <v>28.259999999999998</v>
      </c>
      <c r="L20" s="20">
        <f t="shared" si="20"/>
        <v>31.4</v>
      </c>
      <c r="M20" s="20">
        <f t="shared" si="20"/>
        <v>34.54</v>
      </c>
      <c r="N20" s="20">
        <f t="shared" si="20"/>
        <v>37.68</v>
      </c>
      <c r="O20" s="20">
        <f t="shared" si="20"/>
        <v>40.82</v>
      </c>
      <c r="P20" s="20">
        <f t="shared" si="20"/>
        <v>43.959999999999994</v>
      </c>
      <c r="Q20" s="20">
        <f t="shared" si="20"/>
        <v>47.099999999999994</v>
      </c>
      <c r="R20" s="20">
        <f t="shared" si="20"/>
        <v>50.24</v>
      </c>
      <c r="S20" s="20">
        <f t="shared" si="20"/>
        <v>53.379999999999995</v>
      </c>
      <c r="T20" s="20">
        <f t="shared" si="20"/>
        <v>56.519999999999996</v>
      </c>
      <c r="U20" s="20">
        <f t="shared" si="20"/>
        <v>59.66</v>
      </c>
      <c r="V20" s="20">
        <f t="shared" si="20"/>
        <v>62.8</v>
      </c>
      <c r="W20" s="20">
        <f t="shared" si="20"/>
        <v>65.94</v>
      </c>
      <c r="X20" s="20">
        <f t="shared" si="20"/>
        <v>69.08</v>
      </c>
      <c r="Y20" s="20">
        <f t="shared" si="20"/>
        <v>72.21999999999998</v>
      </c>
      <c r="Z20" s="20">
        <f t="shared" si="20"/>
        <v>75.36</v>
      </c>
      <c r="AA20" s="20">
        <f t="shared" si="20"/>
        <v>78.5</v>
      </c>
      <c r="AB20" s="20">
        <f t="shared" si="20"/>
        <v>81.64</v>
      </c>
      <c r="AC20" s="20">
        <f t="shared" si="20"/>
        <v>84.78</v>
      </c>
      <c r="AD20" s="20">
        <f t="shared" si="20"/>
        <v>87.91999999999999</v>
      </c>
      <c r="AE20" s="20">
        <f t="shared" si="20"/>
        <v>91.05999999999999</v>
      </c>
      <c r="AF20" s="20">
        <f t="shared" si="20"/>
        <v>94.19999999999999</v>
      </c>
      <c r="AG20" s="20">
        <f t="shared" si="20"/>
        <v>109.89999999999999</v>
      </c>
      <c r="AH20" s="5">
        <v>15.7</v>
      </c>
    </row>
    <row r="21" spans="1:34" ht="18">
      <c r="A21" s="9" t="s">
        <v>47</v>
      </c>
      <c r="B21" s="11" t="s">
        <v>76</v>
      </c>
      <c r="C21" s="20">
        <f t="shared" si="1"/>
        <v>3.14</v>
      </c>
      <c r="D21" s="20">
        <f aca="true" t="shared" si="21" ref="D21:AG21">D1*15.7</f>
        <v>6.28</v>
      </c>
      <c r="E21" s="20">
        <f t="shared" si="21"/>
        <v>9.42</v>
      </c>
      <c r="F21" s="20">
        <f t="shared" si="21"/>
        <v>12.56</v>
      </c>
      <c r="G21" s="20">
        <f t="shared" si="21"/>
        <v>15.7</v>
      </c>
      <c r="H21" s="20">
        <f t="shared" si="21"/>
        <v>18.84</v>
      </c>
      <c r="I21" s="20">
        <f t="shared" si="21"/>
        <v>21.979999999999997</v>
      </c>
      <c r="J21" s="20">
        <f t="shared" si="21"/>
        <v>25.12</v>
      </c>
      <c r="K21" s="20">
        <f t="shared" si="21"/>
        <v>28.259999999999998</v>
      </c>
      <c r="L21" s="20">
        <f t="shared" si="21"/>
        <v>31.4</v>
      </c>
      <c r="M21" s="20">
        <f t="shared" si="21"/>
        <v>34.54</v>
      </c>
      <c r="N21" s="20">
        <f t="shared" si="21"/>
        <v>37.68</v>
      </c>
      <c r="O21" s="20">
        <f t="shared" si="21"/>
        <v>40.82</v>
      </c>
      <c r="P21" s="20">
        <f t="shared" si="21"/>
        <v>43.959999999999994</v>
      </c>
      <c r="Q21" s="20">
        <f t="shared" si="21"/>
        <v>47.099999999999994</v>
      </c>
      <c r="R21" s="20">
        <f t="shared" si="21"/>
        <v>50.24</v>
      </c>
      <c r="S21" s="20">
        <f t="shared" si="21"/>
        <v>53.379999999999995</v>
      </c>
      <c r="T21" s="20">
        <f t="shared" si="21"/>
        <v>56.519999999999996</v>
      </c>
      <c r="U21" s="20">
        <f t="shared" si="21"/>
        <v>59.66</v>
      </c>
      <c r="V21" s="20">
        <f t="shared" si="21"/>
        <v>62.8</v>
      </c>
      <c r="W21" s="20">
        <f t="shared" si="21"/>
        <v>65.94</v>
      </c>
      <c r="X21" s="20">
        <f t="shared" si="21"/>
        <v>69.08</v>
      </c>
      <c r="Y21" s="20">
        <f t="shared" si="21"/>
        <v>72.21999999999998</v>
      </c>
      <c r="Z21" s="20">
        <f t="shared" si="21"/>
        <v>75.36</v>
      </c>
      <c r="AA21" s="20">
        <f t="shared" si="21"/>
        <v>78.5</v>
      </c>
      <c r="AB21" s="20">
        <f t="shared" si="21"/>
        <v>81.64</v>
      </c>
      <c r="AC21" s="20">
        <f t="shared" si="21"/>
        <v>84.78</v>
      </c>
      <c r="AD21" s="20">
        <f t="shared" si="21"/>
        <v>87.91999999999999</v>
      </c>
      <c r="AE21" s="20">
        <f t="shared" si="21"/>
        <v>91.05999999999999</v>
      </c>
      <c r="AF21" s="20">
        <f t="shared" si="21"/>
        <v>94.19999999999999</v>
      </c>
      <c r="AG21" s="20">
        <f t="shared" si="21"/>
        <v>109.89999999999999</v>
      </c>
      <c r="AH21" s="5">
        <v>15.7</v>
      </c>
    </row>
    <row r="22" spans="1:34" ht="18">
      <c r="A22" s="9" t="s">
        <v>48</v>
      </c>
      <c r="B22" s="11" t="s">
        <v>76</v>
      </c>
      <c r="C22" s="20">
        <f t="shared" si="1"/>
        <v>3.34</v>
      </c>
      <c r="D22" s="20">
        <f aca="true" t="shared" si="22" ref="D22:AG22">D1*16.7</f>
        <v>6.68</v>
      </c>
      <c r="E22" s="20">
        <f t="shared" si="22"/>
        <v>10.02</v>
      </c>
      <c r="F22" s="20">
        <f t="shared" si="22"/>
        <v>13.36</v>
      </c>
      <c r="G22" s="20">
        <f t="shared" si="22"/>
        <v>16.7</v>
      </c>
      <c r="H22" s="20">
        <f t="shared" si="22"/>
        <v>20.04</v>
      </c>
      <c r="I22" s="20">
        <f t="shared" si="22"/>
        <v>23.38</v>
      </c>
      <c r="J22" s="20">
        <f t="shared" si="22"/>
        <v>26.72</v>
      </c>
      <c r="K22" s="20">
        <f t="shared" si="22"/>
        <v>30.06</v>
      </c>
      <c r="L22" s="20">
        <f t="shared" si="22"/>
        <v>33.4</v>
      </c>
      <c r="M22" s="20">
        <f t="shared" si="22"/>
        <v>36.74</v>
      </c>
      <c r="N22" s="20">
        <f t="shared" si="22"/>
        <v>40.08</v>
      </c>
      <c r="O22" s="20">
        <f t="shared" si="22"/>
        <v>43.42</v>
      </c>
      <c r="P22" s="20">
        <f t="shared" si="22"/>
        <v>46.76</v>
      </c>
      <c r="Q22" s="20">
        <f t="shared" si="22"/>
        <v>50.099999999999994</v>
      </c>
      <c r="R22" s="20">
        <f t="shared" si="22"/>
        <v>53.44</v>
      </c>
      <c r="S22" s="20">
        <f t="shared" si="22"/>
        <v>56.779999999999994</v>
      </c>
      <c r="T22" s="20">
        <f t="shared" si="22"/>
        <v>60.12</v>
      </c>
      <c r="U22" s="20">
        <f t="shared" si="22"/>
        <v>63.459999999999994</v>
      </c>
      <c r="V22" s="20">
        <f t="shared" si="22"/>
        <v>66.8</v>
      </c>
      <c r="W22" s="20">
        <f t="shared" si="22"/>
        <v>70.14</v>
      </c>
      <c r="X22" s="20">
        <f t="shared" si="22"/>
        <v>73.48</v>
      </c>
      <c r="Y22" s="20">
        <f t="shared" si="22"/>
        <v>76.82</v>
      </c>
      <c r="Z22" s="20">
        <f t="shared" si="22"/>
        <v>80.16</v>
      </c>
      <c r="AA22" s="20">
        <f t="shared" si="22"/>
        <v>83.5</v>
      </c>
      <c r="AB22" s="20">
        <f t="shared" si="22"/>
        <v>86.84</v>
      </c>
      <c r="AC22" s="20">
        <f t="shared" si="22"/>
        <v>90.18</v>
      </c>
      <c r="AD22" s="20">
        <f t="shared" si="22"/>
        <v>93.52</v>
      </c>
      <c r="AE22" s="20">
        <f t="shared" si="22"/>
        <v>96.86</v>
      </c>
      <c r="AF22" s="20">
        <f t="shared" si="22"/>
        <v>100.19999999999999</v>
      </c>
      <c r="AG22" s="20">
        <f t="shared" si="22"/>
        <v>116.89999999999999</v>
      </c>
      <c r="AH22" s="5">
        <v>16.7</v>
      </c>
    </row>
    <row r="23" spans="1:34" ht="18">
      <c r="A23" s="9" t="s">
        <v>49</v>
      </c>
      <c r="B23" s="11" t="s">
        <v>76</v>
      </c>
      <c r="C23" s="20">
        <f t="shared" si="1"/>
        <v>3.34</v>
      </c>
      <c r="D23" s="20">
        <f aca="true" t="shared" si="23" ref="D23:AG23">D1*16.7</f>
        <v>6.68</v>
      </c>
      <c r="E23" s="20">
        <f t="shared" si="23"/>
        <v>10.02</v>
      </c>
      <c r="F23" s="20">
        <f t="shared" si="23"/>
        <v>13.36</v>
      </c>
      <c r="G23" s="20">
        <f t="shared" si="23"/>
        <v>16.7</v>
      </c>
      <c r="H23" s="20">
        <f t="shared" si="23"/>
        <v>20.04</v>
      </c>
      <c r="I23" s="20">
        <f t="shared" si="23"/>
        <v>23.38</v>
      </c>
      <c r="J23" s="20">
        <f t="shared" si="23"/>
        <v>26.72</v>
      </c>
      <c r="K23" s="20">
        <f t="shared" si="23"/>
        <v>30.06</v>
      </c>
      <c r="L23" s="20">
        <f t="shared" si="23"/>
        <v>33.4</v>
      </c>
      <c r="M23" s="20">
        <f t="shared" si="23"/>
        <v>36.74</v>
      </c>
      <c r="N23" s="20">
        <f t="shared" si="23"/>
        <v>40.08</v>
      </c>
      <c r="O23" s="20">
        <f t="shared" si="23"/>
        <v>43.42</v>
      </c>
      <c r="P23" s="20">
        <f t="shared" si="23"/>
        <v>46.76</v>
      </c>
      <c r="Q23" s="20">
        <f t="shared" si="23"/>
        <v>50.099999999999994</v>
      </c>
      <c r="R23" s="20">
        <f t="shared" si="23"/>
        <v>53.44</v>
      </c>
      <c r="S23" s="20">
        <f t="shared" si="23"/>
        <v>56.779999999999994</v>
      </c>
      <c r="T23" s="20">
        <f t="shared" si="23"/>
        <v>60.12</v>
      </c>
      <c r="U23" s="20">
        <f t="shared" si="23"/>
        <v>63.459999999999994</v>
      </c>
      <c r="V23" s="20">
        <f t="shared" si="23"/>
        <v>66.8</v>
      </c>
      <c r="W23" s="20">
        <f t="shared" si="23"/>
        <v>70.14</v>
      </c>
      <c r="X23" s="20">
        <f t="shared" si="23"/>
        <v>73.48</v>
      </c>
      <c r="Y23" s="20">
        <f t="shared" si="23"/>
        <v>76.82</v>
      </c>
      <c r="Z23" s="20">
        <f t="shared" si="23"/>
        <v>80.16</v>
      </c>
      <c r="AA23" s="20">
        <f t="shared" si="23"/>
        <v>83.5</v>
      </c>
      <c r="AB23" s="20">
        <f t="shared" si="23"/>
        <v>86.84</v>
      </c>
      <c r="AC23" s="20">
        <f t="shared" si="23"/>
        <v>90.18</v>
      </c>
      <c r="AD23" s="20">
        <f t="shared" si="23"/>
        <v>93.52</v>
      </c>
      <c r="AE23" s="20">
        <f t="shared" si="23"/>
        <v>96.86</v>
      </c>
      <c r="AF23" s="20">
        <f t="shared" si="23"/>
        <v>100.19999999999999</v>
      </c>
      <c r="AG23" s="20">
        <f t="shared" si="23"/>
        <v>116.89999999999999</v>
      </c>
      <c r="AH23" s="5">
        <v>16.7</v>
      </c>
    </row>
    <row r="24" spans="1:34" ht="18" customHeight="1">
      <c r="A24" s="9" t="s">
        <v>59</v>
      </c>
      <c r="B24" s="11" t="s">
        <v>76</v>
      </c>
      <c r="C24" s="20">
        <f t="shared" si="1"/>
        <v>3.12</v>
      </c>
      <c r="D24" s="20">
        <f>D1*15.6</f>
        <v>6.24</v>
      </c>
      <c r="E24" s="20">
        <f aca="true" t="shared" si="24" ref="E24:AG24">E1*15.6</f>
        <v>9.36</v>
      </c>
      <c r="F24" s="20">
        <f t="shared" si="24"/>
        <v>12.48</v>
      </c>
      <c r="G24" s="20">
        <f t="shared" si="24"/>
        <v>15.6</v>
      </c>
      <c r="H24" s="20">
        <f t="shared" si="24"/>
        <v>18.72</v>
      </c>
      <c r="I24" s="20">
        <f t="shared" si="24"/>
        <v>21.84</v>
      </c>
      <c r="J24" s="20">
        <f t="shared" si="24"/>
        <v>24.96</v>
      </c>
      <c r="K24" s="20">
        <f t="shared" si="24"/>
        <v>28.08</v>
      </c>
      <c r="L24" s="20">
        <f t="shared" si="24"/>
        <v>31.2</v>
      </c>
      <c r="M24" s="20">
        <f t="shared" si="24"/>
        <v>34.32</v>
      </c>
      <c r="N24" s="20">
        <f t="shared" si="24"/>
        <v>37.44</v>
      </c>
      <c r="O24" s="20">
        <f t="shared" si="24"/>
        <v>40.56</v>
      </c>
      <c r="P24" s="20">
        <f t="shared" si="24"/>
        <v>43.68</v>
      </c>
      <c r="Q24" s="20">
        <f t="shared" si="24"/>
        <v>46.8</v>
      </c>
      <c r="R24" s="20">
        <f t="shared" si="24"/>
        <v>49.92</v>
      </c>
      <c r="S24" s="20">
        <f t="shared" si="24"/>
        <v>53.04</v>
      </c>
      <c r="T24" s="20">
        <f t="shared" si="24"/>
        <v>56.16</v>
      </c>
      <c r="U24" s="20">
        <f t="shared" si="24"/>
        <v>59.279999999999994</v>
      </c>
      <c r="V24" s="20">
        <f t="shared" si="24"/>
        <v>62.4</v>
      </c>
      <c r="W24" s="20">
        <f t="shared" si="24"/>
        <v>65.52</v>
      </c>
      <c r="X24" s="20">
        <f t="shared" si="24"/>
        <v>68.64</v>
      </c>
      <c r="Y24" s="20">
        <f t="shared" si="24"/>
        <v>71.75999999999999</v>
      </c>
      <c r="Z24" s="20">
        <f t="shared" si="24"/>
        <v>74.88</v>
      </c>
      <c r="AA24" s="20">
        <f t="shared" si="24"/>
        <v>78</v>
      </c>
      <c r="AB24" s="20">
        <f t="shared" si="24"/>
        <v>81.12</v>
      </c>
      <c r="AC24" s="20">
        <f t="shared" si="24"/>
        <v>84.24000000000001</v>
      </c>
      <c r="AD24" s="20">
        <f t="shared" si="24"/>
        <v>87.36</v>
      </c>
      <c r="AE24" s="20">
        <f t="shared" si="24"/>
        <v>90.47999999999999</v>
      </c>
      <c r="AF24" s="20">
        <f t="shared" si="24"/>
        <v>93.6</v>
      </c>
      <c r="AG24" s="20">
        <f t="shared" si="24"/>
        <v>109.2</v>
      </c>
      <c r="AH24" s="5">
        <v>15.6</v>
      </c>
    </row>
    <row r="25" spans="1:34" ht="19.5" customHeight="1">
      <c r="A25" s="15" t="s">
        <v>69</v>
      </c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23"/>
      <c r="AB25" s="23"/>
      <c r="AC25" s="23"/>
      <c r="AD25" s="23"/>
      <c r="AE25" s="23"/>
      <c r="AF25" s="23"/>
      <c r="AG25" s="23"/>
      <c r="AH25" s="14"/>
    </row>
    <row r="26" spans="1:34" ht="18">
      <c r="A26" s="9" t="s">
        <v>60</v>
      </c>
      <c r="B26" s="11" t="s">
        <v>76</v>
      </c>
      <c r="C26" s="20">
        <f t="shared" si="1"/>
        <v>2.66</v>
      </c>
      <c r="D26" s="20">
        <f aca="true" t="shared" si="25" ref="D26:AG26">D1*13.6</f>
        <v>5.44</v>
      </c>
      <c r="E26" s="20">
        <f t="shared" si="25"/>
        <v>8.16</v>
      </c>
      <c r="F26" s="20">
        <f t="shared" si="25"/>
        <v>10.88</v>
      </c>
      <c r="G26" s="20">
        <f t="shared" si="25"/>
        <v>13.6</v>
      </c>
      <c r="H26" s="20">
        <f t="shared" si="25"/>
        <v>16.32</v>
      </c>
      <c r="I26" s="20">
        <f t="shared" si="25"/>
        <v>19.04</v>
      </c>
      <c r="J26" s="20">
        <f t="shared" si="25"/>
        <v>21.76</v>
      </c>
      <c r="K26" s="20">
        <f t="shared" si="25"/>
        <v>24.48</v>
      </c>
      <c r="L26" s="20">
        <f t="shared" si="25"/>
        <v>27.2</v>
      </c>
      <c r="M26" s="20">
        <f t="shared" si="25"/>
        <v>29.92</v>
      </c>
      <c r="N26" s="20">
        <f t="shared" si="25"/>
        <v>32.64</v>
      </c>
      <c r="O26" s="20">
        <f t="shared" si="25"/>
        <v>35.36</v>
      </c>
      <c r="P26" s="20">
        <f t="shared" si="25"/>
        <v>38.08</v>
      </c>
      <c r="Q26" s="20">
        <f t="shared" si="25"/>
        <v>40.8</v>
      </c>
      <c r="R26" s="20">
        <f t="shared" si="25"/>
        <v>43.52</v>
      </c>
      <c r="S26" s="20">
        <f t="shared" si="25"/>
        <v>46.239999999999995</v>
      </c>
      <c r="T26" s="20">
        <f t="shared" si="25"/>
        <v>48.96</v>
      </c>
      <c r="U26" s="20">
        <f t="shared" si="25"/>
        <v>51.68</v>
      </c>
      <c r="V26" s="20">
        <f t="shared" si="25"/>
        <v>54.4</v>
      </c>
      <c r="W26" s="20">
        <f t="shared" si="25"/>
        <v>57.12</v>
      </c>
      <c r="X26" s="20">
        <f t="shared" si="25"/>
        <v>59.84</v>
      </c>
      <c r="Y26" s="20">
        <f t="shared" si="25"/>
        <v>62.559999999999995</v>
      </c>
      <c r="Z26" s="20">
        <f t="shared" si="25"/>
        <v>65.28</v>
      </c>
      <c r="AA26" s="20">
        <f t="shared" si="25"/>
        <v>68</v>
      </c>
      <c r="AB26" s="20">
        <f t="shared" si="25"/>
        <v>70.72</v>
      </c>
      <c r="AC26" s="20">
        <f t="shared" si="25"/>
        <v>73.44</v>
      </c>
      <c r="AD26" s="20">
        <f t="shared" si="25"/>
        <v>76.16</v>
      </c>
      <c r="AE26" s="20">
        <f t="shared" si="25"/>
        <v>78.88</v>
      </c>
      <c r="AF26" s="20">
        <f t="shared" si="25"/>
        <v>81.6</v>
      </c>
      <c r="AG26" s="20">
        <f t="shared" si="25"/>
        <v>95.2</v>
      </c>
      <c r="AH26" s="5">
        <v>13.3</v>
      </c>
    </row>
    <row r="27" spans="1:34" ht="18">
      <c r="A27" s="9" t="s">
        <v>61</v>
      </c>
      <c r="B27" s="11" t="s">
        <v>76</v>
      </c>
      <c r="C27" s="20">
        <f t="shared" si="1"/>
        <v>2.54</v>
      </c>
      <c r="D27" s="20">
        <f>D1*12.7</f>
        <v>5.08</v>
      </c>
      <c r="E27" s="20">
        <f aca="true" t="shared" si="26" ref="E27:AG27">E1*12.7</f>
        <v>7.619999999999999</v>
      </c>
      <c r="F27" s="20">
        <f t="shared" si="26"/>
        <v>10.16</v>
      </c>
      <c r="G27" s="20">
        <f t="shared" si="26"/>
        <v>12.7</v>
      </c>
      <c r="H27" s="20">
        <f t="shared" si="26"/>
        <v>15.239999999999998</v>
      </c>
      <c r="I27" s="20">
        <f t="shared" si="26"/>
        <v>17.779999999999998</v>
      </c>
      <c r="J27" s="20">
        <f t="shared" si="26"/>
        <v>20.32</v>
      </c>
      <c r="K27" s="20">
        <f t="shared" si="26"/>
        <v>22.86</v>
      </c>
      <c r="L27" s="20">
        <f t="shared" si="26"/>
        <v>25.4</v>
      </c>
      <c r="M27" s="20">
        <f t="shared" si="26"/>
        <v>27.94</v>
      </c>
      <c r="N27" s="20">
        <f t="shared" si="26"/>
        <v>30.479999999999997</v>
      </c>
      <c r="O27" s="20">
        <f t="shared" si="26"/>
        <v>33.019999999999996</v>
      </c>
      <c r="P27" s="20">
        <f t="shared" si="26"/>
        <v>35.559999999999995</v>
      </c>
      <c r="Q27" s="20">
        <f t="shared" si="26"/>
        <v>38.099999999999994</v>
      </c>
      <c r="R27" s="20">
        <f t="shared" si="26"/>
        <v>40.64</v>
      </c>
      <c r="S27" s="20">
        <f t="shared" si="26"/>
        <v>43.18</v>
      </c>
      <c r="T27" s="20">
        <f t="shared" si="26"/>
        <v>45.72</v>
      </c>
      <c r="U27" s="20">
        <f t="shared" si="26"/>
        <v>48.26</v>
      </c>
      <c r="V27" s="20">
        <f t="shared" si="26"/>
        <v>50.8</v>
      </c>
      <c r="W27" s="20">
        <f t="shared" si="26"/>
        <v>53.339999999999996</v>
      </c>
      <c r="X27" s="20">
        <f t="shared" si="26"/>
        <v>55.88</v>
      </c>
      <c r="Y27" s="20">
        <f t="shared" si="26"/>
        <v>58.419999999999995</v>
      </c>
      <c r="Z27" s="20">
        <f t="shared" si="26"/>
        <v>60.959999999999994</v>
      </c>
      <c r="AA27" s="20">
        <f t="shared" si="26"/>
        <v>63.5</v>
      </c>
      <c r="AB27" s="20">
        <f t="shared" si="26"/>
        <v>66.03999999999999</v>
      </c>
      <c r="AC27" s="20">
        <f t="shared" si="26"/>
        <v>68.58</v>
      </c>
      <c r="AD27" s="20">
        <f t="shared" si="26"/>
        <v>71.11999999999999</v>
      </c>
      <c r="AE27" s="20">
        <f t="shared" si="26"/>
        <v>73.66</v>
      </c>
      <c r="AF27" s="20">
        <f t="shared" si="26"/>
        <v>76.19999999999999</v>
      </c>
      <c r="AG27" s="20">
        <f t="shared" si="26"/>
        <v>88.89999999999999</v>
      </c>
      <c r="AH27" s="5">
        <v>12.7</v>
      </c>
    </row>
    <row r="28" spans="1:34" ht="18">
      <c r="A28" s="9" t="s">
        <v>50</v>
      </c>
      <c r="B28" s="11" t="s">
        <v>76</v>
      </c>
      <c r="C28" s="20">
        <f t="shared" si="1"/>
        <v>2.74</v>
      </c>
      <c r="D28" s="20">
        <f aca="true" t="shared" si="27" ref="D28:AG28">D1*13.7</f>
        <v>5.48</v>
      </c>
      <c r="E28" s="20">
        <f t="shared" si="27"/>
        <v>8.219999999999999</v>
      </c>
      <c r="F28" s="20">
        <f t="shared" si="27"/>
        <v>10.96</v>
      </c>
      <c r="G28" s="20">
        <f t="shared" si="27"/>
        <v>13.7</v>
      </c>
      <c r="H28" s="20">
        <f t="shared" si="27"/>
        <v>16.439999999999998</v>
      </c>
      <c r="I28" s="20">
        <f t="shared" si="27"/>
        <v>19.179999999999996</v>
      </c>
      <c r="J28" s="20">
        <f t="shared" si="27"/>
        <v>21.92</v>
      </c>
      <c r="K28" s="20">
        <f t="shared" si="27"/>
        <v>24.66</v>
      </c>
      <c r="L28" s="20">
        <f t="shared" si="27"/>
        <v>27.4</v>
      </c>
      <c r="M28" s="20">
        <f t="shared" si="27"/>
        <v>30.14</v>
      </c>
      <c r="N28" s="20">
        <f t="shared" si="27"/>
        <v>32.879999999999995</v>
      </c>
      <c r="O28" s="20">
        <f t="shared" si="27"/>
        <v>35.62</v>
      </c>
      <c r="P28" s="20">
        <f t="shared" si="27"/>
        <v>38.35999999999999</v>
      </c>
      <c r="Q28" s="20">
        <f t="shared" si="27"/>
        <v>41.099999999999994</v>
      </c>
      <c r="R28" s="20">
        <f t="shared" si="27"/>
        <v>43.84</v>
      </c>
      <c r="S28" s="20">
        <f t="shared" si="27"/>
        <v>46.58</v>
      </c>
      <c r="T28" s="20">
        <f t="shared" si="27"/>
        <v>49.32</v>
      </c>
      <c r="U28" s="20">
        <f t="shared" si="27"/>
        <v>52.059999999999995</v>
      </c>
      <c r="V28" s="20">
        <f t="shared" si="27"/>
        <v>54.8</v>
      </c>
      <c r="W28" s="20">
        <f t="shared" si="27"/>
        <v>57.54</v>
      </c>
      <c r="X28" s="20">
        <f t="shared" si="27"/>
        <v>60.28</v>
      </c>
      <c r="Y28" s="20">
        <f t="shared" si="27"/>
        <v>63.01999999999999</v>
      </c>
      <c r="Z28" s="20">
        <f t="shared" si="27"/>
        <v>65.75999999999999</v>
      </c>
      <c r="AA28" s="20">
        <f t="shared" si="27"/>
        <v>68.5</v>
      </c>
      <c r="AB28" s="20">
        <f t="shared" si="27"/>
        <v>71.24</v>
      </c>
      <c r="AC28" s="20">
        <f t="shared" si="27"/>
        <v>73.98</v>
      </c>
      <c r="AD28" s="20">
        <f t="shared" si="27"/>
        <v>76.71999999999998</v>
      </c>
      <c r="AE28" s="20">
        <f t="shared" si="27"/>
        <v>79.46</v>
      </c>
      <c r="AF28" s="20">
        <f t="shared" si="27"/>
        <v>82.19999999999999</v>
      </c>
      <c r="AG28" s="20">
        <f t="shared" si="27"/>
        <v>95.89999999999999</v>
      </c>
      <c r="AH28" s="5">
        <v>13.7</v>
      </c>
    </row>
    <row r="29" spans="1:34" ht="18" customHeight="1">
      <c r="A29" s="9" t="s">
        <v>62</v>
      </c>
      <c r="B29" s="11" t="s">
        <v>76</v>
      </c>
      <c r="C29" s="20">
        <f t="shared" si="1"/>
        <v>2.12</v>
      </c>
      <c r="D29" s="20">
        <f aca="true" t="shared" si="28" ref="D29:AG29">D1*10.6</f>
        <v>4.24</v>
      </c>
      <c r="E29" s="20">
        <f t="shared" si="28"/>
        <v>6.359999999999999</v>
      </c>
      <c r="F29" s="20">
        <f t="shared" si="28"/>
        <v>8.48</v>
      </c>
      <c r="G29" s="20">
        <f t="shared" si="28"/>
        <v>10.6</v>
      </c>
      <c r="H29" s="20">
        <f t="shared" si="28"/>
        <v>12.719999999999999</v>
      </c>
      <c r="I29" s="20">
        <f t="shared" si="28"/>
        <v>14.839999999999998</v>
      </c>
      <c r="J29" s="20">
        <f t="shared" si="28"/>
        <v>16.96</v>
      </c>
      <c r="K29" s="20">
        <f t="shared" si="28"/>
        <v>19.08</v>
      </c>
      <c r="L29" s="20">
        <f t="shared" si="28"/>
        <v>21.2</v>
      </c>
      <c r="M29" s="20">
        <f t="shared" si="28"/>
        <v>23.32</v>
      </c>
      <c r="N29" s="20">
        <f t="shared" si="28"/>
        <v>25.439999999999998</v>
      </c>
      <c r="O29" s="20">
        <f t="shared" si="28"/>
        <v>27.56</v>
      </c>
      <c r="P29" s="20">
        <f t="shared" si="28"/>
        <v>29.679999999999996</v>
      </c>
      <c r="Q29" s="20">
        <f t="shared" si="28"/>
        <v>31.799999999999997</v>
      </c>
      <c r="R29" s="20">
        <f t="shared" si="28"/>
        <v>33.92</v>
      </c>
      <c r="S29" s="20">
        <f t="shared" si="28"/>
        <v>36.04</v>
      </c>
      <c r="T29" s="20">
        <f t="shared" si="28"/>
        <v>38.16</v>
      </c>
      <c r="U29" s="20">
        <f t="shared" si="28"/>
        <v>40.279999999999994</v>
      </c>
      <c r="V29" s="20">
        <f t="shared" si="28"/>
        <v>42.4</v>
      </c>
      <c r="W29" s="20">
        <f t="shared" si="28"/>
        <v>44.52</v>
      </c>
      <c r="X29" s="20">
        <f t="shared" si="28"/>
        <v>46.64</v>
      </c>
      <c r="Y29" s="20">
        <f t="shared" si="28"/>
        <v>48.76</v>
      </c>
      <c r="Z29" s="20">
        <f t="shared" si="28"/>
        <v>50.879999999999995</v>
      </c>
      <c r="AA29" s="20">
        <f t="shared" si="28"/>
        <v>53</v>
      </c>
      <c r="AB29" s="20">
        <f t="shared" si="28"/>
        <v>55.12</v>
      </c>
      <c r="AC29" s="20">
        <f t="shared" si="28"/>
        <v>57.24</v>
      </c>
      <c r="AD29" s="20">
        <f t="shared" si="28"/>
        <v>59.35999999999999</v>
      </c>
      <c r="AE29" s="20">
        <f t="shared" si="28"/>
        <v>61.48</v>
      </c>
      <c r="AF29" s="20">
        <f t="shared" si="28"/>
        <v>63.599999999999994</v>
      </c>
      <c r="AG29" s="20">
        <f t="shared" si="28"/>
        <v>74.2</v>
      </c>
      <c r="AH29" s="5">
        <v>10.6</v>
      </c>
    </row>
    <row r="30" spans="1:34" ht="19.5" customHeight="1" thickBot="1">
      <c r="A30" s="30" t="s">
        <v>71</v>
      </c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3"/>
    </row>
    <row r="31" spans="1:34" ht="18">
      <c r="A31" s="9" t="s">
        <v>35</v>
      </c>
      <c r="B31" s="11" t="s">
        <v>76</v>
      </c>
      <c r="C31" s="20">
        <f t="shared" si="1"/>
        <v>3.0600000000000005</v>
      </c>
      <c r="D31" s="20">
        <f aca="true" t="shared" si="29" ref="D31:AG31">D1*15.3</f>
        <v>6.120000000000001</v>
      </c>
      <c r="E31" s="20">
        <f t="shared" si="29"/>
        <v>9.18</v>
      </c>
      <c r="F31" s="20">
        <f t="shared" si="29"/>
        <v>12.240000000000002</v>
      </c>
      <c r="G31" s="20">
        <f t="shared" si="29"/>
        <v>15.3</v>
      </c>
      <c r="H31" s="20">
        <f t="shared" si="29"/>
        <v>18.36</v>
      </c>
      <c r="I31" s="20">
        <f t="shared" si="29"/>
        <v>21.419999999999998</v>
      </c>
      <c r="J31" s="20">
        <f t="shared" si="29"/>
        <v>24.480000000000004</v>
      </c>
      <c r="K31" s="20">
        <f t="shared" si="29"/>
        <v>27.540000000000003</v>
      </c>
      <c r="L31" s="20">
        <f t="shared" si="29"/>
        <v>30.6</v>
      </c>
      <c r="M31" s="20">
        <f t="shared" si="29"/>
        <v>33.660000000000004</v>
      </c>
      <c r="N31" s="20">
        <f t="shared" si="29"/>
        <v>36.72</v>
      </c>
      <c r="O31" s="20">
        <f t="shared" si="29"/>
        <v>39.78</v>
      </c>
      <c r="P31" s="20">
        <f t="shared" si="29"/>
        <v>42.839999999999996</v>
      </c>
      <c r="Q31" s="20">
        <f t="shared" si="29"/>
        <v>45.900000000000006</v>
      </c>
      <c r="R31" s="20">
        <f t="shared" si="29"/>
        <v>48.96000000000001</v>
      </c>
      <c r="S31" s="20">
        <f t="shared" si="29"/>
        <v>52.02</v>
      </c>
      <c r="T31" s="20">
        <f t="shared" si="29"/>
        <v>55.080000000000005</v>
      </c>
      <c r="U31" s="20">
        <f t="shared" si="29"/>
        <v>58.14</v>
      </c>
      <c r="V31" s="20">
        <f t="shared" si="29"/>
        <v>61.2</v>
      </c>
      <c r="W31" s="20">
        <f t="shared" si="29"/>
        <v>64.26</v>
      </c>
      <c r="X31" s="20">
        <f t="shared" si="29"/>
        <v>67.32000000000001</v>
      </c>
      <c r="Y31" s="20">
        <f t="shared" si="29"/>
        <v>70.38</v>
      </c>
      <c r="Z31" s="20">
        <f t="shared" si="29"/>
        <v>73.44</v>
      </c>
      <c r="AA31" s="20">
        <f t="shared" si="29"/>
        <v>76.5</v>
      </c>
      <c r="AB31" s="20">
        <f t="shared" si="29"/>
        <v>79.56</v>
      </c>
      <c r="AC31" s="20">
        <f t="shared" si="29"/>
        <v>82.62</v>
      </c>
      <c r="AD31" s="20">
        <f t="shared" si="29"/>
        <v>85.67999999999999</v>
      </c>
      <c r="AE31" s="20">
        <f t="shared" si="29"/>
        <v>88.74</v>
      </c>
      <c r="AF31" s="20">
        <f t="shared" si="29"/>
        <v>91.80000000000001</v>
      </c>
      <c r="AG31" s="20">
        <f t="shared" si="29"/>
        <v>107.10000000000001</v>
      </c>
      <c r="AH31" s="5">
        <v>15.3</v>
      </c>
    </row>
    <row r="32" spans="1:34" ht="18">
      <c r="A32" s="9" t="s">
        <v>63</v>
      </c>
      <c r="B32" s="11" t="s">
        <v>76</v>
      </c>
      <c r="C32" s="20">
        <f t="shared" si="1"/>
        <v>3.1</v>
      </c>
      <c r="D32" s="20">
        <f>D1*15.3</f>
        <v>6.120000000000001</v>
      </c>
      <c r="E32" s="20">
        <f aca="true" t="shared" si="30" ref="E32:AG32">E1*15.3</f>
        <v>9.18</v>
      </c>
      <c r="F32" s="20">
        <f t="shared" si="30"/>
        <v>12.240000000000002</v>
      </c>
      <c r="G32" s="20">
        <f t="shared" si="30"/>
        <v>15.3</v>
      </c>
      <c r="H32" s="20">
        <f t="shared" si="30"/>
        <v>18.36</v>
      </c>
      <c r="I32" s="20">
        <f t="shared" si="30"/>
        <v>21.419999999999998</v>
      </c>
      <c r="J32" s="20">
        <f t="shared" si="30"/>
        <v>24.480000000000004</v>
      </c>
      <c r="K32" s="20">
        <f t="shared" si="30"/>
        <v>27.540000000000003</v>
      </c>
      <c r="L32" s="20">
        <f t="shared" si="30"/>
        <v>30.6</v>
      </c>
      <c r="M32" s="20">
        <f t="shared" si="30"/>
        <v>33.660000000000004</v>
      </c>
      <c r="N32" s="20">
        <f t="shared" si="30"/>
        <v>36.72</v>
      </c>
      <c r="O32" s="20">
        <f t="shared" si="30"/>
        <v>39.78</v>
      </c>
      <c r="P32" s="20">
        <f t="shared" si="30"/>
        <v>42.839999999999996</v>
      </c>
      <c r="Q32" s="20">
        <f t="shared" si="30"/>
        <v>45.900000000000006</v>
      </c>
      <c r="R32" s="20">
        <f t="shared" si="30"/>
        <v>48.96000000000001</v>
      </c>
      <c r="S32" s="20">
        <f t="shared" si="30"/>
        <v>52.02</v>
      </c>
      <c r="T32" s="20">
        <f t="shared" si="30"/>
        <v>55.080000000000005</v>
      </c>
      <c r="U32" s="20">
        <f t="shared" si="30"/>
        <v>58.14</v>
      </c>
      <c r="V32" s="20">
        <f t="shared" si="30"/>
        <v>61.2</v>
      </c>
      <c r="W32" s="20">
        <f t="shared" si="30"/>
        <v>64.26</v>
      </c>
      <c r="X32" s="20">
        <f t="shared" si="30"/>
        <v>67.32000000000001</v>
      </c>
      <c r="Y32" s="20">
        <f t="shared" si="30"/>
        <v>70.38</v>
      </c>
      <c r="Z32" s="20">
        <f t="shared" si="30"/>
        <v>73.44</v>
      </c>
      <c r="AA32" s="20">
        <f t="shared" si="30"/>
        <v>76.5</v>
      </c>
      <c r="AB32" s="20">
        <f t="shared" si="30"/>
        <v>79.56</v>
      </c>
      <c r="AC32" s="20">
        <f t="shared" si="30"/>
        <v>82.62</v>
      </c>
      <c r="AD32" s="20">
        <f t="shared" si="30"/>
        <v>85.67999999999999</v>
      </c>
      <c r="AE32" s="20">
        <f t="shared" si="30"/>
        <v>88.74</v>
      </c>
      <c r="AF32" s="20">
        <f t="shared" si="30"/>
        <v>91.80000000000001</v>
      </c>
      <c r="AG32" s="20">
        <f t="shared" si="30"/>
        <v>107.10000000000001</v>
      </c>
      <c r="AH32" s="5">
        <v>15.5</v>
      </c>
    </row>
    <row r="33" spans="1:34" ht="18">
      <c r="A33" s="9" t="s">
        <v>64</v>
      </c>
      <c r="B33" s="11" t="s">
        <v>76</v>
      </c>
      <c r="C33" s="20">
        <f t="shared" si="1"/>
        <v>3.8600000000000003</v>
      </c>
      <c r="D33" s="20">
        <f>D1*19.3</f>
        <v>7.720000000000001</v>
      </c>
      <c r="E33" s="20">
        <f aca="true" t="shared" si="31" ref="E33:AG33">E1*19.3</f>
        <v>11.58</v>
      </c>
      <c r="F33" s="20">
        <f t="shared" si="31"/>
        <v>15.440000000000001</v>
      </c>
      <c r="G33" s="20">
        <f t="shared" si="31"/>
        <v>19.3</v>
      </c>
      <c r="H33" s="20">
        <f t="shared" si="31"/>
        <v>23.16</v>
      </c>
      <c r="I33" s="20">
        <f t="shared" si="31"/>
        <v>27.02</v>
      </c>
      <c r="J33" s="20">
        <f t="shared" si="31"/>
        <v>30.880000000000003</v>
      </c>
      <c r="K33" s="20">
        <f t="shared" si="31"/>
        <v>34.74</v>
      </c>
      <c r="L33" s="20">
        <f t="shared" si="31"/>
        <v>38.6</v>
      </c>
      <c r="M33" s="20">
        <f t="shared" si="31"/>
        <v>42.46000000000001</v>
      </c>
      <c r="N33" s="20">
        <f t="shared" si="31"/>
        <v>46.32</v>
      </c>
      <c r="O33" s="20">
        <f t="shared" si="31"/>
        <v>50.18000000000001</v>
      </c>
      <c r="P33" s="20">
        <f t="shared" si="31"/>
        <v>54.04</v>
      </c>
      <c r="Q33" s="20">
        <f t="shared" si="31"/>
        <v>57.900000000000006</v>
      </c>
      <c r="R33" s="20">
        <f t="shared" si="31"/>
        <v>61.760000000000005</v>
      </c>
      <c r="S33" s="20">
        <f t="shared" si="31"/>
        <v>65.62</v>
      </c>
      <c r="T33" s="20">
        <f t="shared" si="31"/>
        <v>69.48</v>
      </c>
      <c r="U33" s="20">
        <f t="shared" si="31"/>
        <v>73.34</v>
      </c>
      <c r="V33" s="20">
        <f t="shared" si="31"/>
        <v>77.2</v>
      </c>
      <c r="W33" s="20">
        <f t="shared" si="31"/>
        <v>81.06</v>
      </c>
      <c r="X33" s="20">
        <f t="shared" si="31"/>
        <v>84.92000000000002</v>
      </c>
      <c r="Y33" s="20">
        <f t="shared" si="31"/>
        <v>88.78</v>
      </c>
      <c r="Z33" s="20">
        <f t="shared" si="31"/>
        <v>92.64</v>
      </c>
      <c r="AA33" s="20">
        <f t="shared" si="31"/>
        <v>96.5</v>
      </c>
      <c r="AB33" s="20">
        <f t="shared" si="31"/>
        <v>100.36000000000001</v>
      </c>
      <c r="AC33" s="20">
        <f t="shared" si="31"/>
        <v>104.22000000000001</v>
      </c>
      <c r="AD33" s="20">
        <f t="shared" si="31"/>
        <v>108.08</v>
      </c>
      <c r="AE33" s="20">
        <f t="shared" si="31"/>
        <v>111.94</v>
      </c>
      <c r="AF33" s="20">
        <f t="shared" si="31"/>
        <v>115.80000000000001</v>
      </c>
      <c r="AG33" s="20">
        <f t="shared" si="31"/>
        <v>135.1</v>
      </c>
      <c r="AH33" s="5">
        <v>19.3</v>
      </c>
    </row>
    <row r="34" spans="1:34" ht="18">
      <c r="A34" s="9" t="s">
        <v>37</v>
      </c>
      <c r="B34" s="11" t="s">
        <v>76</v>
      </c>
      <c r="C34" s="20">
        <f t="shared" si="1"/>
        <v>3.08</v>
      </c>
      <c r="D34" s="20">
        <f aca="true" t="shared" si="32" ref="D34:AG34">D1*15.4</f>
        <v>6.16</v>
      </c>
      <c r="E34" s="20">
        <f t="shared" si="32"/>
        <v>9.24</v>
      </c>
      <c r="F34" s="20">
        <f t="shared" si="32"/>
        <v>12.32</v>
      </c>
      <c r="G34" s="20">
        <f t="shared" si="32"/>
        <v>15.4</v>
      </c>
      <c r="H34" s="20">
        <f t="shared" si="32"/>
        <v>18.48</v>
      </c>
      <c r="I34" s="20">
        <f t="shared" si="32"/>
        <v>21.56</v>
      </c>
      <c r="J34" s="20">
        <f t="shared" si="32"/>
        <v>24.64</v>
      </c>
      <c r="K34" s="20">
        <f t="shared" si="32"/>
        <v>27.720000000000002</v>
      </c>
      <c r="L34" s="20">
        <f t="shared" si="32"/>
        <v>30.8</v>
      </c>
      <c r="M34" s="20">
        <f t="shared" si="32"/>
        <v>33.88</v>
      </c>
      <c r="N34" s="20">
        <f t="shared" si="32"/>
        <v>36.96</v>
      </c>
      <c r="O34" s="20">
        <f t="shared" si="32"/>
        <v>40.04</v>
      </c>
      <c r="P34" s="20">
        <f t="shared" si="32"/>
        <v>43.12</v>
      </c>
      <c r="Q34" s="20">
        <f t="shared" si="32"/>
        <v>46.2</v>
      </c>
      <c r="R34" s="20">
        <f t="shared" si="32"/>
        <v>49.28</v>
      </c>
      <c r="S34" s="20">
        <f t="shared" si="32"/>
        <v>52.36</v>
      </c>
      <c r="T34" s="20">
        <f t="shared" si="32"/>
        <v>55.440000000000005</v>
      </c>
      <c r="U34" s="20">
        <f t="shared" si="32"/>
        <v>58.519999999999996</v>
      </c>
      <c r="V34" s="20">
        <f t="shared" si="32"/>
        <v>61.6</v>
      </c>
      <c r="W34" s="20">
        <f t="shared" si="32"/>
        <v>64.68</v>
      </c>
      <c r="X34" s="20">
        <f t="shared" si="32"/>
        <v>67.76</v>
      </c>
      <c r="Y34" s="20">
        <f t="shared" si="32"/>
        <v>70.83999999999999</v>
      </c>
      <c r="Z34" s="20">
        <f t="shared" si="32"/>
        <v>73.92</v>
      </c>
      <c r="AA34" s="20">
        <f t="shared" si="32"/>
        <v>77</v>
      </c>
      <c r="AB34" s="20">
        <f t="shared" si="32"/>
        <v>80.08</v>
      </c>
      <c r="AC34" s="20">
        <f t="shared" si="32"/>
        <v>83.16000000000001</v>
      </c>
      <c r="AD34" s="20">
        <f t="shared" si="32"/>
        <v>86.24</v>
      </c>
      <c r="AE34" s="20">
        <f t="shared" si="32"/>
        <v>89.32</v>
      </c>
      <c r="AF34" s="20">
        <f t="shared" si="32"/>
        <v>92.4</v>
      </c>
      <c r="AG34" s="20">
        <f t="shared" si="32"/>
        <v>107.8</v>
      </c>
      <c r="AH34" s="5">
        <v>15.4</v>
      </c>
    </row>
    <row r="35" spans="1:34" ht="18">
      <c r="A35" s="9" t="s">
        <v>65</v>
      </c>
      <c r="B35" s="11" t="s">
        <v>76</v>
      </c>
      <c r="C35" s="20">
        <f t="shared" si="1"/>
        <v>3.1</v>
      </c>
      <c r="D35" s="20">
        <f>D1*15.5</f>
        <v>6.2</v>
      </c>
      <c r="E35" s="20">
        <f aca="true" t="shared" si="33" ref="E35:AG35">E1*15.5</f>
        <v>9.299999999999999</v>
      </c>
      <c r="F35" s="20">
        <f t="shared" si="33"/>
        <v>12.4</v>
      </c>
      <c r="G35" s="20">
        <f t="shared" si="33"/>
        <v>15.5</v>
      </c>
      <c r="H35" s="20">
        <f t="shared" si="33"/>
        <v>18.599999999999998</v>
      </c>
      <c r="I35" s="20">
        <f t="shared" si="33"/>
        <v>21.7</v>
      </c>
      <c r="J35" s="20">
        <f t="shared" si="33"/>
        <v>24.8</v>
      </c>
      <c r="K35" s="20">
        <f t="shared" si="33"/>
        <v>27.900000000000002</v>
      </c>
      <c r="L35" s="20">
        <f t="shared" si="33"/>
        <v>31</v>
      </c>
      <c r="M35" s="20">
        <f t="shared" si="33"/>
        <v>34.1</v>
      </c>
      <c r="N35" s="20">
        <f t="shared" si="33"/>
        <v>37.199999999999996</v>
      </c>
      <c r="O35" s="20">
        <f t="shared" si="33"/>
        <v>40.300000000000004</v>
      </c>
      <c r="P35" s="20">
        <f t="shared" si="33"/>
        <v>43.4</v>
      </c>
      <c r="Q35" s="20">
        <f t="shared" si="33"/>
        <v>46.5</v>
      </c>
      <c r="R35" s="20">
        <f t="shared" si="33"/>
        <v>49.6</v>
      </c>
      <c r="S35" s="20">
        <f t="shared" si="33"/>
        <v>52.699999999999996</v>
      </c>
      <c r="T35" s="20">
        <f t="shared" si="33"/>
        <v>55.800000000000004</v>
      </c>
      <c r="U35" s="20">
        <f t="shared" si="33"/>
        <v>58.9</v>
      </c>
      <c r="V35" s="20">
        <f t="shared" si="33"/>
        <v>62</v>
      </c>
      <c r="W35" s="20">
        <f t="shared" si="33"/>
        <v>65.10000000000001</v>
      </c>
      <c r="X35" s="20">
        <f t="shared" si="33"/>
        <v>68.2</v>
      </c>
      <c r="Y35" s="20">
        <f t="shared" si="33"/>
        <v>71.3</v>
      </c>
      <c r="Z35" s="20">
        <f t="shared" si="33"/>
        <v>74.39999999999999</v>
      </c>
      <c r="AA35" s="20">
        <f t="shared" si="33"/>
        <v>77.5</v>
      </c>
      <c r="AB35" s="20">
        <f t="shared" si="33"/>
        <v>80.60000000000001</v>
      </c>
      <c r="AC35" s="20">
        <f t="shared" si="33"/>
        <v>83.7</v>
      </c>
      <c r="AD35" s="20">
        <f t="shared" si="33"/>
        <v>86.8</v>
      </c>
      <c r="AE35" s="20">
        <f t="shared" si="33"/>
        <v>89.89999999999999</v>
      </c>
      <c r="AF35" s="20">
        <f t="shared" si="33"/>
        <v>93</v>
      </c>
      <c r="AG35" s="20">
        <f t="shared" si="33"/>
        <v>108.5</v>
      </c>
      <c r="AH35" s="5">
        <v>15.5</v>
      </c>
    </row>
    <row r="36" spans="1:34" ht="18">
      <c r="A36" s="9" t="s">
        <v>51</v>
      </c>
      <c r="B36" s="11" t="s">
        <v>76</v>
      </c>
      <c r="C36" s="20">
        <f t="shared" si="1"/>
        <v>3.08</v>
      </c>
      <c r="D36" s="20">
        <f aca="true" t="shared" si="34" ref="D36:AG36">D1*15.4</f>
        <v>6.16</v>
      </c>
      <c r="E36" s="20">
        <f t="shared" si="34"/>
        <v>9.24</v>
      </c>
      <c r="F36" s="20">
        <f t="shared" si="34"/>
        <v>12.32</v>
      </c>
      <c r="G36" s="20">
        <f t="shared" si="34"/>
        <v>15.4</v>
      </c>
      <c r="H36" s="20">
        <f t="shared" si="34"/>
        <v>18.48</v>
      </c>
      <c r="I36" s="20">
        <f t="shared" si="34"/>
        <v>21.56</v>
      </c>
      <c r="J36" s="20">
        <f t="shared" si="34"/>
        <v>24.64</v>
      </c>
      <c r="K36" s="20">
        <f t="shared" si="34"/>
        <v>27.720000000000002</v>
      </c>
      <c r="L36" s="20">
        <f t="shared" si="34"/>
        <v>30.8</v>
      </c>
      <c r="M36" s="20">
        <f t="shared" si="34"/>
        <v>33.88</v>
      </c>
      <c r="N36" s="20">
        <f t="shared" si="34"/>
        <v>36.96</v>
      </c>
      <c r="O36" s="20">
        <f t="shared" si="34"/>
        <v>40.04</v>
      </c>
      <c r="P36" s="20">
        <f t="shared" si="34"/>
        <v>43.12</v>
      </c>
      <c r="Q36" s="20">
        <f t="shared" si="34"/>
        <v>46.2</v>
      </c>
      <c r="R36" s="20">
        <f t="shared" si="34"/>
        <v>49.28</v>
      </c>
      <c r="S36" s="20">
        <f t="shared" si="34"/>
        <v>52.36</v>
      </c>
      <c r="T36" s="20">
        <f t="shared" si="34"/>
        <v>55.440000000000005</v>
      </c>
      <c r="U36" s="20">
        <f t="shared" si="34"/>
        <v>58.519999999999996</v>
      </c>
      <c r="V36" s="20">
        <f t="shared" si="34"/>
        <v>61.6</v>
      </c>
      <c r="W36" s="20">
        <f t="shared" si="34"/>
        <v>64.68</v>
      </c>
      <c r="X36" s="20">
        <f t="shared" si="34"/>
        <v>67.76</v>
      </c>
      <c r="Y36" s="20">
        <f t="shared" si="34"/>
        <v>70.83999999999999</v>
      </c>
      <c r="Z36" s="20">
        <f t="shared" si="34"/>
        <v>73.92</v>
      </c>
      <c r="AA36" s="20">
        <f t="shared" si="34"/>
        <v>77</v>
      </c>
      <c r="AB36" s="20">
        <f t="shared" si="34"/>
        <v>80.08</v>
      </c>
      <c r="AC36" s="20">
        <f t="shared" si="34"/>
        <v>83.16000000000001</v>
      </c>
      <c r="AD36" s="20">
        <f t="shared" si="34"/>
        <v>86.24</v>
      </c>
      <c r="AE36" s="20">
        <f t="shared" si="34"/>
        <v>89.32</v>
      </c>
      <c r="AF36" s="20">
        <f t="shared" si="34"/>
        <v>92.4</v>
      </c>
      <c r="AG36" s="20">
        <f t="shared" si="34"/>
        <v>107.8</v>
      </c>
      <c r="AH36" s="5">
        <v>15.4</v>
      </c>
    </row>
    <row r="37" spans="1:34" ht="18">
      <c r="A37" s="9" t="s">
        <v>52</v>
      </c>
      <c r="B37" s="11" t="s">
        <v>76</v>
      </c>
      <c r="C37" s="20">
        <f t="shared" si="1"/>
        <v>3.54</v>
      </c>
      <c r="D37" s="20">
        <f aca="true" t="shared" si="35" ref="D37:AG37">D1*17.7</f>
        <v>7.08</v>
      </c>
      <c r="E37" s="20">
        <f t="shared" si="35"/>
        <v>10.62</v>
      </c>
      <c r="F37" s="20">
        <f t="shared" si="35"/>
        <v>14.16</v>
      </c>
      <c r="G37" s="20">
        <f t="shared" si="35"/>
        <v>17.7</v>
      </c>
      <c r="H37" s="20">
        <f t="shared" si="35"/>
        <v>21.24</v>
      </c>
      <c r="I37" s="20">
        <f t="shared" si="35"/>
        <v>24.779999999999998</v>
      </c>
      <c r="J37" s="20">
        <f t="shared" si="35"/>
        <v>28.32</v>
      </c>
      <c r="K37" s="20">
        <f t="shared" si="35"/>
        <v>31.86</v>
      </c>
      <c r="L37" s="20">
        <f t="shared" si="35"/>
        <v>35.4</v>
      </c>
      <c r="M37" s="20">
        <f t="shared" si="35"/>
        <v>38.940000000000005</v>
      </c>
      <c r="N37" s="20">
        <f t="shared" si="35"/>
        <v>42.48</v>
      </c>
      <c r="O37" s="20">
        <f t="shared" si="35"/>
        <v>46.02</v>
      </c>
      <c r="P37" s="20">
        <f t="shared" si="35"/>
        <v>49.559999999999995</v>
      </c>
      <c r="Q37" s="20">
        <f t="shared" si="35"/>
        <v>53.099999999999994</v>
      </c>
      <c r="R37" s="20">
        <f t="shared" si="35"/>
        <v>56.64</v>
      </c>
      <c r="S37" s="20">
        <f t="shared" si="35"/>
        <v>60.17999999999999</v>
      </c>
      <c r="T37" s="20">
        <f t="shared" si="35"/>
        <v>63.72</v>
      </c>
      <c r="U37" s="20">
        <f t="shared" si="35"/>
        <v>67.25999999999999</v>
      </c>
      <c r="V37" s="20">
        <f t="shared" si="35"/>
        <v>70.8</v>
      </c>
      <c r="W37" s="20">
        <f t="shared" si="35"/>
        <v>74.34</v>
      </c>
      <c r="X37" s="20">
        <f t="shared" si="35"/>
        <v>77.88000000000001</v>
      </c>
      <c r="Y37" s="20">
        <f t="shared" si="35"/>
        <v>81.41999999999999</v>
      </c>
      <c r="Z37" s="20">
        <f t="shared" si="35"/>
        <v>84.96</v>
      </c>
      <c r="AA37" s="20">
        <f t="shared" si="35"/>
        <v>88.5</v>
      </c>
      <c r="AB37" s="20">
        <f t="shared" si="35"/>
        <v>92.04</v>
      </c>
      <c r="AC37" s="20">
        <f t="shared" si="35"/>
        <v>95.58</v>
      </c>
      <c r="AD37" s="20">
        <f t="shared" si="35"/>
        <v>99.11999999999999</v>
      </c>
      <c r="AE37" s="20">
        <f t="shared" si="35"/>
        <v>102.66</v>
      </c>
      <c r="AF37" s="20">
        <f t="shared" si="35"/>
        <v>106.19999999999999</v>
      </c>
      <c r="AG37" s="20">
        <f t="shared" si="35"/>
        <v>123.89999999999999</v>
      </c>
      <c r="AH37" s="5">
        <v>17.7</v>
      </c>
    </row>
    <row r="38" spans="1:34" ht="19.5" customHeight="1" thickBot="1">
      <c r="A38" s="26" t="s">
        <v>72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/>
    </row>
    <row r="39" spans="1:34" ht="18">
      <c r="A39" s="9" t="s">
        <v>39</v>
      </c>
      <c r="B39" s="4" t="s">
        <v>76</v>
      </c>
      <c r="C39" s="20">
        <f t="shared" si="1"/>
        <v>2.8800000000000003</v>
      </c>
      <c r="D39" s="20">
        <f aca="true" t="shared" si="36" ref="D39:AG39">D1*14.4</f>
        <v>5.760000000000001</v>
      </c>
      <c r="E39" s="20">
        <f t="shared" si="36"/>
        <v>8.64</v>
      </c>
      <c r="F39" s="20">
        <f t="shared" si="36"/>
        <v>11.520000000000001</v>
      </c>
      <c r="G39" s="20">
        <f t="shared" si="36"/>
        <v>14.4</v>
      </c>
      <c r="H39" s="20">
        <f t="shared" si="36"/>
        <v>17.28</v>
      </c>
      <c r="I39" s="20">
        <f t="shared" si="36"/>
        <v>20.16</v>
      </c>
      <c r="J39" s="20">
        <f t="shared" si="36"/>
        <v>23.040000000000003</v>
      </c>
      <c r="K39" s="20">
        <f t="shared" si="36"/>
        <v>25.92</v>
      </c>
      <c r="L39" s="20">
        <f t="shared" si="36"/>
        <v>28.8</v>
      </c>
      <c r="M39" s="20">
        <f t="shared" si="36"/>
        <v>31.680000000000003</v>
      </c>
      <c r="N39" s="20">
        <f t="shared" si="36"/>
        <v>34.56</v>
      </c>
      <c r="O39" s="20">
        <f t="shared" si="36"/>
        <v>37.440000000000005</v>
      </c>
      <c r="P39" s="20">
        <f t="shared" si="36"/>
        <v>40.32</v>
      </c>
      <c r="Q39" s="20">
        <f t="shared" si="36"/>
        <v>43.2</v>
      </c>
      <c r="R39" s="20">
        <f t="shared" si="36"/>
        <v>46.080000000000005</v>
      </c>
      <c r="S39" s="20">
        <f t="shared" si="36"/>
        <v>48.96</v>
      </c>
      <c r="T39" s="20">
        <f t="shared" si="36"/>
        <v>51.84</v>
      </c>
      <c r="U39" s="20">
        <f t="shared" si="36"/>
        <v>54.72</v>
      </c>
      <c r="V39" s="20">
        <f t="shared" si="36"/>
        <v>57.6</v>
      </c>
      <c r="W39" s="20">
        <f t="shared" si="36"/>
        <v>60.480000000000004</v>
      </c>
      <c r="X39" s="20">
        <f t="shared" si="36"/>
        <v>63.36000000000001</v>
      </c>
      <c r="Y39" s="20">
        <f t="shared" si="36"/>
        <v>66.24</v>
      </c>
      <c r="Z39" s="20">
        <f t="shared" si="36"/>
        <v>69.12</v>
      </c>
      <c r="AA39" s="20">
        <f t="shared" si="36"/>
        <v>72</v>
      </c>
      <c r="AB39" s="20">
        <f t="shared" si="36"/>
        <v>74.88000000000001</v>
      </c>
      <c r="AC39" s="20">
        <f t="shared" si="36"/>
        <v>77.76</v>
      </c>
      <c r="AD39" s="20">
        <f t="shared" si="36"/>
        <v>80.64</v>
      </c>
      <c r="AE39" s="20">
        <f t="shared" si="36"/>
        <v>83.52</v>
      </c>
      <c r="AF39" s="20">
        <f t="shared" si="36"/>
        <v>86.4</v>
      </c>
      <c r="AG39" s="20">
        <f t="shared" si="36"/>
        <v>100.8</v>
      </c>
      <c r="AH39" s="5">
        <v>14.4</v>
      </c>
    </row>
    <row r="40" spans="1:34" ht="18">
      <c r="A40" s="9" t="s">
        <v>41</v>
      </c>
      <c r="B40" s="4" t="s">
        <v>76</v>
      </c>
      <c r="C40" s="20">
        <f t="shared" si="1"/>
        <v>2.9000000000000004</v>
      </c>
      <c r="D40" s="20">
        <f aca="true" t="shared" si="37" ref="D40:AG40">D1*14.5</f>
        <v>5.800000000000001</v>
      </c>
      <c r="E40" s="20">
        <f t="shared" si="37"/>
        <v>8.7</v>
      </c>
      <c r="F40" s="20">
        <f t="shared" si="37"/>
        <v>11.600000000000001</v>
      </c>
      <c r="G40" s="20">
        <f t="shared" si="37"/>
        <v>14.5</v>
      </c>
      <c r="H40" s="20">
        <f t="shared" si="37"/>
        <v>17.4</v>
      </c>
      <c r="I40" s="20">
        <f t="shared" si="37"/>
        <v>20.299999999999997</v>
      </c>
      <c r="J40" s="20">
        <f t="shared" si="37"/>
        <v>23.200000000000003</v>
      </c>
      <c r="K40" s="20">
        <f t="shared" si="37"/>
        <v>26.1</v>
      </c>
      <c r="L40" s="20">
        <f t="shared" si="37"/>
        <v>29</v>
      </c>
      <c r="M40" s="20">
        <f t="shared" si="37"/>
        <v>31.900000000000002</v>
      </c>
      <c r="N40" s="20">
        <f t="shared" si="37"/>
        <v>34.8</v>
      </c>
      <c r="O40" s="20">
        <f t="shared" si="37"/>
        <v>37.7</v>
      </c>
      <c r="P40" s="20">
        <f t="shared" si="37"/>
        <v>40.599999999999994</v>
      </c>
      <c r="Q40" s="20">
        <f t="shared" si="37"/>
        <v>43.5</v>
      </c>
      <c r="R40" s="20">
        <f t="shared" si="37"/>
        <v>46.400000000000006</v>
      </c>
      <c r="S40" s="20">
        <f t="shared" si="37"/>
        <v>49.3</v>
      </c>
      <c r="T40" s="20">
        <f t="shared" si="37"/>
        <v>52.2</v>
      </c>
      <c r="U40" s="20">
        <f t="shared" si="37"/>
        <v>55.099999999999994</v>
      </c>
      <c r="V40" s="20">
        <f t="shared" si="37"/>
        <v>58</v>
      </c>
      <c r="W40" s="20">
        <f t="shared" si="37"/>
        <v>60.900000000000006</v>
      </c>
      <c r="X40" s="20">
        <f t="shared" si="37"/>
        <v>63.800000000000004</v>
      </c>
      <c r="Y40" s="20">
        <f t="shared" si="37"/>
        <v>66.69999999999999</v>
      </c>
      <c r="Z40" s="20">
        <f t="shared" si="37"/>
        <v>69.6</v>
      </c>
      <c r="AA40" s="20">
        <f t="shared" si="37"/>
        <v>72.5</v>
      </c>
      <c r="AB40" s="20">
        <f t="shared" si="37"/>
        <v>75.4</v>
      </c>
      <c r="AC40" s="20">
        <f t="shared" si="37"/>
        <v>78.30000000000001</v>
      </c>
      <c r="AD40" s="20">
        <f t="shared" si="37"/>
        <v>81.19999999999999</v>
      </c>
      <c r="AE40" s="20">
        <f t="shared" si="37"/>
        <v>84.1</v>
      </c>
      <c r="AF40" s="20">
        <f t="shared" si="37"/>
        <v>87</v>
      </c>
      <c r="AG40" s="20">
        <f t="shared" si="37"/>
        <v>101.5</v>
      </c>
      <c r="AH40" s="5">
        <v>14.5</v>
      </c>
    </row>
    <row r="41" spans="1:34" ht="18">
      <c r="A41" s="9" t="s">
        <v>53</v>
      </c>
      <c r="B41" s="4" t="s">
        <v>76</v>
      </c>
      <c r="C41" s="20">
        <f t="shared" si="1"/>
        <v>2.52</v>
      </c>
      <c r="D41" s="20">
        <f aca="true" t="shared" si="38" ref="D41:AG41">D1*12.6</f>
        <v>5.04</v>
      </c>
      <c r="E41" s="20">
        <f t="shared" si="38"/>
        <v>7.56</v>
      </c>
      <c r="F41" s="20">
        <f t="shared" si="38"/>
        <v>10.08</v>
      </c>
      <c r="G41" s="20">
        <f t="shared" si="38"/>
        <v>12.6</v>
      </c>
      <c r="H41" s="20">
        <f t="shared" si="38"/>
        <v>15.12</v>
      </c>
      <c r="I41" s="20">
        <f t="shared" si="38"/>
        <v>17.639999999999997</v>
      </c>
      <c r="J41" s="20">
        <f t="shared" si="38"/>
        <v>20.16</v>
      </c>
      <c r="K41" s="20">
        <f t="shared" si="38"/>
        <v>22.68</v>
      </c>
      <c r="L41" s="20">
        <f t="shared" si="38"/>
        <v>25.2</v>
      </c>
      <c r="M41" s="20">
        <f t="shared" si="38"/>
        <v>27.720000000000002</v>
      </c>
      <c r="N41" s="20">
        <f t="shared" si="38"/>
        <v>30.24</v>
      </c>
      <c r="O41" s="20">
        <f t="shared" si="38"/>
        <v>32.76</v>
      </c>
      <c r="P41" s="20">
        <f t="shared" si="38"/>
        <v>35.279999999999994</v>
      </c>
      <c r="Q41" s="20">
        <f t="shared" si="38"/>
        <v>37.8</v>
      </c>
      <c r="R41" s="20">
        <f t="shared" si="38"/>
        <v>40.32</v>
      </c>
      <c r="S41" s="20">
        <f t="shared" si="38"/>
        <v>42.839999999999996</v>
      </c>
      <c r="T41" s="20">
        <f t="shared" si="38"/>
        <v>45.36</v>
      </c>
      <c r="U41" s="20">
        <f t="shared" si="38"/>
        <v>47.879999999999995</v>
      </c>
      <c r="V41" s="20">
        <f t="shared" si="38"/>
        <v>50.4</v>
      </c>
      <c r="W41" s="20">
        <f t="shared" si="38"/>
        <v>52.92</v>
      </c>
      <c r="X41" s="20">
        <f t="shared" si="38"/>
        <v>55.440000000000005</v>
      </c>
      <c r="Y41" s="20">
        <f t="shared" si="38"/>
        <v>57.959999999999994</v>
      </c>
      <c r="Z41" s="20">
        <f t="shared" si="38"/>
        <v>60.48</v>
      </c>
      <c r="AA41" s="20">
        <f t="shared" si="38"/>
        <v>63</v>
      </c>
      <c r="AB41" s="20">
        <f t="shared" si="38"/>
        <v>65.52</v>
      </c>
      <c r="AC41" s="20">
        <f t="shared" si="38"/>
        <v>68.04</v>
      </c>
      <c r="AD41" s="20">
        <f t="shared" si="38"/>
        <v>70.55999999999999</v>
      </c>
      <c r="AE41" s="20">
        <f t="shared" si="38"/>
        <v>73.08</v>
      </c>
      <c r="AF41" s="20">
        <f t="shared" si="38"/>
        <v>75.6</v>
      </c>
      <c r="AG41" s="20">
        <f t="shared" si="38"/>
        <v>88.2</v>
      </c>
      <c r="AH41" s="5">
        <v>12.6</v>
      </c>
    </row>
    <row r="42" spans="1:34" ht="18">
      <c r="A42" s="9" t="s">
        <v>45</v>
      </c>
      <c r="B42" s="4" t="s">
        <v>76</v>
      </c>
      <c r="C42" s="20">
        <f t="shared" si="1"/>
        <v>2.22</v>
      </c>
      <c r="D42" s="20">
        <f aca="true" t="shared" si="39" ref="D42:AG42">D1*11.1</f>
        <v>4.44</v>
      </c>
      <c r="E42" s="20">
        <f t="shared" si="39"/>
        <v>6.659999999999999</v>
      </c>
      <c r="F42" s="20">
        <f t="shared" si="39"/>
        <v>8.88</v>
      </c>
      <c r="G42" s="20">
        <f t="shared" si="39"/>
        <v>11.1</v>
      </c>
      <c r="H42" s="20">
        <f t="shared" si="39"/>
        <v>13.319999999999999</v>
      </c>
      <c r="I42" s="20">
        <f t="shared" si="39"/>
        <v>15.54</v>
      </c>
      <c r="J42" s="20">
        <f t="shared" si="39"/>
        <v>17.76</v>
      </c>
      <c r="K42" s="20">
        <f t="shared" si="39"/>
        <v>19.98</v>
      </c>
      <c r="L42" s="20">
        <f t="shared" si="39"/>
        <v>22.2</v>
      </c>
      <c r="M42" s="20">
        <f t="shared" si="39"/>
        <v>24.42</v>
      </c>
      <c r="N42" s="20">
        <f t="shared" si="39"/>
        <v>26.639999999999997</v>
      </c>
      <c r="O42" s="20">
        <f t="shared" si="39"/>
        <v>28.86</v>
      </c>
      <c r="P42" s="20">
        <f t="shared" si="39"/>
        <v>31.08</v>
      </c>
      <c r="Q42" s="20">
        <f t="shared" si="39"/>
        <v>33.3</v>
      </c>
      <c r="R42" s="20">
        <f t="shared" si="39"/>
        <v>35.52</v>
      </c>
      <c r="S42" s="20">
        <f t="shared" si="39"/>
        <v>37.739999999999995</v>
      </c>
      <c r="T42" s="20">
        <f t="shared" si="39"/>
        <v>39.96</v>
      </c>
      <c r="U42" s="20">
        <f t="shared" si="39"/>
        <v>42.18</v>
      </c>
      <c r="V42" s="20">
        <f t="shared" si="39"/>
        <v>44.4</v>
      </c>
      <c r="W42" s="20">
        <f t="shared" si="39"/>
        <v>46.62</v>
      </c>
      <c r="X42" s="20">
        <f t="shared" si="39"/>
        <v>48.84</v>
      </c>
      <c r="Y42" s="20">
        <f t="shared" si="39"/>
        <v>51.059999999999995</v>
      </c>
      <c r="Z42" s="20">
        <f t="shared" si="39"/>
        <v>53.279999999999994</v>
      </c>
      <c r="AA42" s="20">
        <f t="shared" si="39"/>
        <v>55.5</v>
      </c>
      <c r="AB42" s="20">
        <f t="shared" si="39"/>
        <v>57.72</v>
      </c>
      <c r="AC42" s="20">
        <f t="shared" si="39"/>
        <v>59.940000000000005</v>
      </c>
      <c r="AD42" s="20">
        <f t="shared" si="39"/>
        <v>62.16</v>
      </c>
      <c r="AE42" s="20">
        <f t="shared" si="39"/>
        <v>64.38</v>
      </c>
      <c r="AF42" s="20">
        <f t="shared" si="39"/>
        <v>66.6</v>
      </c>
      <c r="AG42" s="20">
        <f t="shared" si="39"/>
        <v>77.7</v>
      </c>
      <c r="AH42" s="5">
        <v>11.1</v>
      </c>
    </row>
    <row r="43" spans="1:34" ht="19.5" customHeight="1">
      <c r="A43" s="16" t="s">
        <v>70</v>
      </c>
      <c r="B43" s="16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  <c r="AA43" s="25"/>
      <c r="AB43" s="25"/>
      <c r="AC43" s="25"/>
      <c r="AD43" s="25"/>
      <c r="AE43" s="25"/>
      <c r="AF43" s="25"/>
      <c r="AG43" s="25"/>
      <c r="AH43" s="17"/>
    </row>
    <row r="44" spans="1:34" ht="18.75" thickBot="1">
      <c r="A44" s="37" t="s">
        <v>66</v>
      </c>
      <c r="B44" s="38" t="s">
        <v>76</v>
      </c>
      <c r="C44" s="39">
        <f>AH44*C$1</f>
        <v>2.22</v>
      </c>
      <c r="D44" s="39">
        <f aca="true" t="shared" si="40" ref="D44:AG44">D1*11.1</f>
        <v>4.44</v>
      </c>
      <c r="E44" s="39">
        <f t="shared" si="40"/>
        <v>6.659999999999999</v>
      </c>
      <c r="F44" s="39">
        <f t="shared" si="40"/>
        <v>8.88</v>
      </c>
      <c r="G44" s="39">
        <f t="shared" si="40"/>
        <v>11.1</v>
      </c>
      <c r="H44" s="39">
        <f t="shared" si="40"/>
        <v>13.319999999999999</v>
      </c>
      <c r="I44" s="39">
        <f t="shared" si="40"/>
        <v>15.54</v>
      </c>
      <c r="J44" s="39">
        <f t="shared" si="40"/>
        <v>17.76</v>
      </c>
      <c r="K44" s="39">
        <f t="shared" si="40"/>
        <v>19.98</v>
      </c>
      <c r="L44" s="39">
        <f t="shared" si="40"/>
        <v>22.2</v>
      </c>
      <c r="M44" s="39">
        <f t="shared" si="40"/>
        <v>24.42</v>
      </c>
      <c r="N44" s="39">
        <f t="shared" si="40"/>
        <v>26.639999999999997</v>
      </c>
      <c r="O44" s="39">
        <f t="shared" si="40"/>
        <v>28.86</v>
      </c>
      <c r="P44" s="39">
        <f t="shared" si="40"/>
        <v>31.08</v>
      </c>
      <c r="Q44" s="39">
        <f t="shared" si="40"/>
        <v>33.3</v>
      </c>
      <c r="R44" s="39">
        <f t="shared" si="40"/>
        <v>35.52</v>
      </c>
      <c r="S44" s="39">
        <f t="shared" si="40"/>
        <v>37.739999999999995</v>
      </c>
      <c r="T44" s="39">
        <f t="shared" si="40"/>
        <v>39.96</v>
      </c>
      <c r="U44" s="39">
        <f t="shared" si="40"/>
        <v>42.18</v>
      </c>
      <c r="V44" s="39">
        <f t="shared" si="40"/>
        <v>44.4</v>
      </c>
      <c r="W44" s="39">
        <f t="shared" si="40"/>
        <v>46.62</v>
      </c>
      <c r="X44" s="39">
        <f t="shared" si="40"/>
        <v>48.84</v>
      </c>
      <c r="Y44" s="39">
        <f t="shared" si="40"/>
        <v>51.059999999999995</v>
      </c>
      <c r="Z44" s="39">
        <f t="shared" si="40"/>
        <v>53.279999999999994</v>
      </c>
      <c r="AA44" s="39">
        <f t="shared" si="40"/>
        <v>55.5</v>
      </c>
      <c r="AB44" s="39">
        <f t="shared" si="40"/>
        <v>57.72</v>
      </c>
      <c r="AC44" s="39">
        <f t="shared" si="40"/>
        <v>59.940000000000005</v>
      </c>
      <c r="AD44" s="39">
        <f t="shared" si="40"/>
        <v>62.16</v>
      </c>
      <c r="AE44" s="39">
        <f t="shared" si="40"/>
        <v>64.38</v>
      </c>
      <c r="AF44" s="39">
        <f t="shared" si="40"/>
        <v>66.6</v>
      </c>
      <c r="AG44" s="39">
        <f t="shared" si="40"/>
        <v>77.7</v>
      </c>
      <c r="AH44" s="40">
        <v>11.1</v>
      </c>
    </row>
    <row r="45" spans="1:34" s="36" customFormat="1" ht="35.25" customHeight="1" thickBot="1">
      <c r="A45" s="41" t="s">
        <v>75</v>
      </c>
      <c r="B45" s="42"/>
      <c r="C45" s="43"/>
      <c r="D45" s="42"/>
      <c r="E45" s="42"/>
      <c r="F45" s="42"/>
      <c r="G45" s="42"/>
      <c r="H45" s="42"/>
      <c r="I45" s="44" t="s">
        <v>77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5" t="s">
        <v>78</v>
      </c>
      <c r="AA45" s="42"/>
      <c r="AB45" s="42"/>
      <c r="AC45" s="42"/>
      <c r="AD45" s="42"/>
      <c r="AE45" s="42"/>
      <c r="AF45" s="46"/>
      <c r="AG45" s="46"/>
      <c r="AH45" s="47"/>
    </row>
    <row r="46" ht="31.5" customHeight="1"/>
    <row r="48" spans="2:3" ht="18">
      <c r="B48" s="18"/>
      <c r="C48" s="2"/>
    </row>
  </sheetData>
  <sheetProtection/>
  <printOptions gridLines="1"/>
  <pageMargins left="0.7874015748031497" right="0.7874015748031497" top="1.1811023622047243" bottom="0.7874015748031497" header="0.5905511811023622" footer="0.5905511811023622"/>
  <pageSetup fitToHeight="1" fitToWidth="1" horizontalDpi="300" verticalDpi="300" orientation="landscape" paperSize="9" scale="52" r:id="rId4"/>
  <legacyDrawing r:id="rId3"/>
  <oleObjects>
    <oleObject progId="Word.Picture.8" shapeId="1237083" r:id="rId1"/>
    <oleObject progId="Word.Picture.8" shapeId="178954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36"/>
  <sheetViews>
    <sheetView zoomScale="50" zoomScaleNormal="50" zoomScalePageLayoutView="0" workbookViewId="0" topLeftCell="A4">
      <selection activeCell="P8" sqref="P8"/>
    </sheetView>
  </sheetViews>
  <sheetFormatPr defaultColWidth="11.421875" defaultRowHeight="12.75"/>
  <cols>
    <col min="1" max="1" width="18.140625" style="1" customWidth="1"/>
    <col min="2" max="2" width="27.8515625" style="2" customWidth="1"/>
    <col min="3" max="3" width="15.57421875" style="2" customWidth="1"/>
    <col min="4" max="15" width="8.7109375" style="2" hidden="1" customWidth="1"/>
    <col min="16" max="28" width="8.7109375" style="2" customWidth="1"/>
    <col min="29" max="16384" width="11.421875" style="2" customWidth="1"/>
  </cols>
  <sheetData>
    <row r="1" ht="18" hidden="1"/>
    <row r="2" ht="18" hidden="1"/>
    <row r="3" ht="18" hidden="1">
      <c r="F3" s="3"/>
    </row>
    <row r="4" spans="2:28" ht="18">
      <c r="B4" s="2" t="s">
        <v>0</v>
      </c>
      <c r="P4" s="2">
        <v>2.6</v>
      </c>
      <c r="Q4" s="2">
        <v>2.8</v>
      </c>
      <c r="R4" s="2">
        <v>3</v>
      </c>
      <c r="S4" s="2">
        <v>3.2</v>
      </c>
      <c r="T4" s="2">
        <v>3.4</v>
      </c>
      <c r="U4" s="2">
        <v>3.6</v>
      </c>
      <c r="V4" s="2">
        <v>3.8</v>
      </c>
      <c r="W4" s="2">
        <v>4</v>
      </c>
      <c r="X4" s="2">
        <v>4.2</v>
      </c>
      <c r="Y4" s="2">
        <v>4.4</v>
      </c>
      <c r="Z4" s="2">
        <v>4.6</v>
      </c>
      <c r="AA4" s="2">
        <v>4.8</v>
      </c>
      <c r="AB4" s="2">
        <v>5</v>
      </c>
    </row>
    <row r="5" ht="18" hidden="1"/>
    <row r="6" ht="18" hidden="1"/>
    <row r="8" spans="1:28" ht="18">
      <c r="A8" s="1" t="s">
        <v>1</v>
      </c>
      <c r="B8" s="2" t="s">
        <v>2</v>
      </c>
      <c r="C8" s="2" t="s">
        <v>3</v>
      </c>
      <c r="P8" s="2">
        <f>18.6*P4</f>
        <v>48.36000000000001</v>
      </c>
      <c r="Q8" s="2">
        <f>18.6*Q4</f>
        <v>52.08</v>
      </c>
      <c r="R8" s="2">
        <f>18.6*R4</f>
        <v>55.800000000000004</v>
      </c>
      <c r="S8" s="2">
        <f>18.6*S4</f>
        <v>59.52000000000001</v>
      </c>
      <c r="T8" s="2">
        <f>18.6*T4</f>
        <v>63.24</v>
      </c>
      <c r="U8" s="2">
        <f aca="true" t="shared" si="0" ref="U8:AB8">18.6*U4</f>
        <v>66.96000000000001</v>
      </c>
      <c r="V8" s="2">
        <f t="shared" si="0"/>
        <v>70.68</v>
      </c>
      <c r="W8" s="2">
        <f t="shared" si="0"/>
        <v>74.4</v>
      </c>
      <c r="X8" s="2">
        <f t="shared" si="0"/>
        <v>78.12</v>
      </c>
      <c r="Y8" s="2">
        <f t="shared" si="0"/>
        <v>81.84000000000002</v>
      </c>
      <c r="Z8" s="2">
        <f t="shared" si="0"/>
        <v>85.56</v>
      </c>
      <c r="AA8" s="2">
        <f t="shared" si="0"/>
        <v>89.28</v>
      </c>
      <c r="AB8" s="2">
        <f t="shared" si="0"/>
        <v>93</v>
      </c>
    </row>
    <row r="9" spans="1:28" ht="18">
      <c r="A9" s="1" t="s">
        <v>4</v>
      </c>
      <c r="B9" s="2" t="s">
        <v>5</v>
      </c>
      <c r="C9" s="2" t="s">
        <v>3</v>
      </c>
      <c r="P9" s="2">
        <f>P4*18.4</f>
        <v>47.839999999999996</v>
      </c>
      <c r="Q9" s="2">
        <f>Q4*18.4</f>
        <v>51.519999999999996</v>
      </c>
      <c r="R9" s="2">
        <f>R4*18.4</f>
        <v>55.199999999999996</v>
      </c>
      <c r="S9" s="2">
        <f>S4*18.4</f>
        <v>58.879999999999995</v>
      </c>
      <c r="T9" s="2">
        <f>T4*18.4</f>
        <v>62.559999999999995</v>
      </c>
      <c r="U9" s="2">
        <f aca="true" t="shared" si="1" ref="U9:AB9">U4*18.4</f>
        <v>66.24</v>
      </c>
      <c r="V9" s="2">
        <f t="shared" si="1"/>
        <v>69.91999999999999</v>
      </c>
      <c r="W9" s="2">
        <f t="shared" si="1"/>
        <v>73.6</v>
      </c>
      <c r="X9" s="2">
        <f t="shared" si="1"/>
        <v>77.28</v>
      </c>
      <c r="Y9" s="2">
        <f t="shared" si="1"/>
        <v>80.96</v>
      </c>
      <c r="Z9" s="2">
        <f t="shared" si="1"/>
        <v>84.63999999999999</v>
      </c>
      <c r="AA9" s="2">
        <f t="shared" si="1"/>
        <v>88.32</v>
      </c>
      <c r="AB9" s="2">
        <f t="shared" si="1"/>
        <v>92</v>
      </c>
    </row>
    <row r="10" spans="1:28" ht="18">
      <c r="A10" s="1" t="s">
        <v>6</v>
      </c>
      <c r="B10" s="2" t="s">
        <v>7</v>
      </c>
      <c r="C10" s="2" t="s">
        <v>3</v>
      </c>
      <c r="P10" s="2">
        <f>P4*19</f>
        <v>49.4</v>
      </c>
      <c r="Q10" s="2">
        <f>Q4*19</f>
        <v>53.199999999999996</v>
      </c>
      <c r="R10" s="2">
        <f>R4*19</f>
        <v>57</v>
      </c>
      <c r="S10" s="2">
        <f>S4*19</f>
        <v>60.800000000000004</v>
      </c>
      <c r="T10" s="2">
        <f>T4*19</f>
        <v>64.6</v>
      </c>
      <c r="U10" s="2">
        <f aca="true" t="shared" si="2" ref="U10:AB10">U4*19</f>
        <v>68.4</v>
      </c>
      <c r="V10" s="2">
        <f t="shared" si="2"/>
        <v>72.2</v>
      </c>
      <c r="W10" s="2">
        <f t="shared" si="2"/>
        <v>76</v>
      </c>
      <c r="X10" s="2">
        <f t="shared" si="2"/>
        <v>79.8</v>
      </c>
      <c r="Y10" s="2">
        <f t="shared" si="2"/>
        <v>83.60000000000001</v>
      </c>
      <c r="Z10" s="2">
        <f t="shared" si="2"/>
        <v>87.39999999999999</v>
      </c>
      <c r="AA10" s="2">
        <f t="shared" si="2"/>
        <v>91.2</v>
      </c>
      <c r="AB10" s="2">
        <f t="shared" si="2"/>
        <v>95</v>
      </c>
    </row>
    <row r="11" spans="1:28" ht="18">
      <c r="A11" s="1" t="s">
        <v>8</v>
      </c>
      <c r="B11" s="2" t="s">
        <v>9</v>
      </c>
      <c r="C11" s="2" t="s">
        <v>3</v>
      </c>
      <c r="P11" s="2">
        <f>P4*18.7</f>
        <v>48.62</v>
      </c>
      <c r="Q11" s="2">
        <f>Q4*18.7</f>
        <v>52.35999999999999</v>
      </c>
      <c r="R11" s="2">
        <f>R4*18.7</f>
        <v>56.099999999999994</v>
      </c>
      <c r="S11" s="2">
        <f>S4*18.7</f>
        <v>59.84</v>
      </c>
      <c r="T11" s="2">
        <f>T4*18.7</f>
        <v>63.58</v>
      </c>
      <c r="U11" s="2">
        <f aca="true" t="shared" si="3" ref="U11:AB11">U4*18.7</f>
        <v>67.32</v>
      </c>
      <c r="V11" s="2">
        <f t="shared" si="3"/>
        <v>71.05999999999999</v>
      </c>
      <c r="W11" s="2">
        <f t="shared" si="3"/>
        <v>74.8</v>
      </c>
      <c r="X11" s="2">
        <f t="shared" si="3"/>
        <v>78.54</v>
      </c>
      <c r="Y11" s="2">
        <f t="shared" si="3"/>
        <v>82.28</v>
      </c>
      <c r="Z11" s="2">
        <f t="shared" si="3"/>
        <v>86.02</v>
      </c>
      <c r="AA11" s="2">
        <f t="shared" si="3"/>
        <v>89.75999999999999</v>
      </c>
      <c r="AB11" s="2">
        <f t="shared" si="3"/>
        <v>93.5</v>
      </c>
    </row>
    <row r="12" spans="1:28" ht="18">
      <c r="A12" s="1" t="s">
        <v>10</v>
      </c>
      <c r="B12" s="2" t="s">
        <v>11</v>
      </c>
      <c r="C12" s="2" t="s">
        <v>3</v>
      </c>
      <c r="P12" s="2">
        <f>P4*17.1</f>
        <v>44.46000000000001</v>
      </c>
      <c r="Q12" s="2">
        <f>Q4*17.1</f>
        <v>47.88</v>
      </c>
      <c r="R12" s="2">
        <f>R4*17.1</f>
        <v>51.300000000000004</v>
      </c>
      <c r="S12" s="2">
        <f>S4*17.1</f>
        <v>54.720000000000006</v>
      </c>
      <c r="T12" s="2">
        <f>T4*17.1</f>
        <v>58.14</v>
      </c>
      <c r="U12" s="2">
        <f aca="true" t="shared" si="4" ref="U12:AB12">U4*17.1</f>
        <v>61.56000000000001</v>
      </c>
      <c r="V12" s="2">
        <f t="shared" si="4"/>
        <v>64.98</v>
      </c>
      <c r="W12" s="2">
        <f t="shared" si="4"/>
        <v>68.4</v>
      </c>
      <c r="X12" s="2">
        <f t="shared" si="4"/>
        <v>71.82000000000001</v>
      </c>
      <c r="Y12" s="2">
        <f t="shared" si="4"/>
        <v>75.24000000000001</v>
      </c>
      <c r="Z12" s="2">
        <f t="shared" si="4"/>
        <v>78.66</v>
      </c>
      <c r="AA12" s="2">
        <f t="shared" si="4"/>
        <v>82.08</v>
      </c>
      <c r="AB12" s="2">
        <f t="shared" si="4"/>
        <v>85.5</v>
      </c>
    </row>
    <row r="13" spans="1:28" ht="18">
      <c r="A13" s="1" t="s">
        <v>12</v>
      </c>
      <c r="B13" s="2" t="s">
        <v>13</v>
      </c>
      <c r="C13" s="2" t="s">
        <v>3</v>
      </c>
      <c r="P13" s="2">
        <f>P4*17.7</f>
        <v>46.02</v>
      </c>
      <c r="Q13" s="2">
        <f>Q4*17.7</f>
        <v>49.559999999999995</v>
      </c>
      <c r="R13" s="2">
        <f>R4*17.7</f>
        <v>53.099999999999994</v>
      </c>
      <c r="S13" s="2">
        <f>S4*17.7</f>
        <v>56.64</v>
      </c>
      <c r="T13" s="2">
        <f>T4*17.7</f>
        <v>60.17999999999999</v>
      </c>
      <c r="U13" s="2">
        <f aca="true" t="shared" si="5" ref="U13:AB13">U4*17.7</f>
        <v>63.72</v>
      </c>
      <c r="V13" s="2">
        <f t="shared" si="5"/>
        <v>67.25999999999999</v>
      </c>
      <c r="W13" s="2">
        <f t="shared" si="5"/>
        <v>70.8</v>
      </c>
      <c r="X13" s="2">
        <f t="shared" si="5"/>
        <v>74.34</v>
      </c>
      <c r="Y13" s="2">
        <f t="shared" si="5"/>
        <v>77.88000000000001</v>
      </c>
      <c r="Z13" s="2">
        <f t="shared" si="5"/>
        <v>81.41999999999999</v>
      </c>
      <c r="AA13" s="2">
        <f t="shared" si="5"/>
        <v>84.96</v>
      </c>
      <c r="AB13" s="2">
        <f t="shared" si="5"/>
        <v>88.5</v>
      </c>
    </row>
    <row r="15" spans="1:28" ht="18">
      <c r="A15" s="1" t="s">
        <v>14</v>
      </c>
      <c r="B15" s="2" t="s">
        <v>15</v>
      </c>
      <c r="C15" s="2" t="s">
        <v>3</v>
      </c>
      <c r="P15" s="2">
        <f>P4*15.7</f>
        <v>40.82</v>
      </c>
      <c r="Q15" s="2">
        <f>Q4*15.7</f>
        <v>43.959999999999994</v>
      </c>
      <c r="R15" s="2">
        <f>R4*15.7</f>
        <v>47.099999999999994</v>
      </c>
      <c r="S15" s="2">
        <f>S4*15.7</f>
        <v>50.24</v>
      </c>
      <c r="T15" s="2">
        <f>T4*15.7</f>
        <v>53.379999999999995</v>
      </c>
      <c r="U15" s="2">
        <f aca="true" t="shared" si="6" ref="U15:AB15">U4*15.7</f>
        <v>56.519999999999996</v>
      </c>
      <c r="V15" s="2">
        <f t="shared" si="6"/>
        <v>59.66</v>
      </c>
      <c r="W15" s="2">
        <f t="shared" si="6"/>
        <v>62.8</v>
      </c>
      <c r="X15" s="2">
        <f t="shared" si="6"/>
        <v>65.94</v>
      </c>
      <c r="Y15" s="2">
        <f t="shared" si="6"/>
        <v>69.08</v>
      </c>
      <c r="Z15" s="2">
        <f t="shared" si="6"/>
        <v>72.21999999999998</v>
      </c>
      <c r="AA15" s="2">
        <f t="shared" si="6"/>
        <v>75.36</v>
      </c>
      <c r="AB15" s="2">
        <f t="shared" si="6"/>
        <v>78.5</v>
      </c>
    </row>
    <row r="16" spans="1:28" ht="18">
      <c r="A16" s="1" t="s">
        <v>16</v>
      </c>
      <c r="B16" s="2" t="s">
        <v>17</v>
      </c>
      <c r="C16" s="2" t="s">
        <v>3</v>
      </c>
      <c r="P16" s="2">
        <f>P4*16.7</f>
        <v>43.42</v>
      </c>
      <c r="Q16" s="2">
        <f>Q4*16.7</f>
        <v>46.76</v>
      </c>
      <c r="R16" s="2">
        <f>R4*16.7</f>
        <v>50.099999999999994</v>
      </c>
      <c r="S16" s="2">
        <f>S4*16.7</f>
        <v>53.44</v>
      </c>
      <c r="T16" s="2">
        <f>T4*16.7</f>
        <v>56.779999999999994</v>
      </c>
      <c r="U16" s="2">
        <f aca="true" t="shared" si="7" ref="U16:AB16">U4*16.7</f>
        <v>60.12</v>
      </c>
      <c r="V16" s="2">
        <f t="shared" si="7"/>
        <v>63.459999999999994</v>
      </c>
      <c r="W16" s="2">
        <f t="shared" si="7"/>
        <v>66.8</v>
      </c>
      <c r="X16" s="2">
        <f t="shared" si="7"/>
        <v>70.14</v>
      </c>
      <c r="Y16" s="2">
        <f t="shared" si="7"/>
        <v>73.48</v>
      </c>
      <c r="Z16" s="2">
        <f t="shared" si="7"/>
        <v>76.82</v>
      </c>
      <c r="AA16" s="2">
        <f t="shared" si="7"/>
        <v>80.16</v>
      </c>
      <c r="AB16" s="2">
        <f t="shared" si="7"/>
        <v>83.5</v>
      </c>
    </row>
    <row r="18" spans="1:28" ht="18">
      <c r="A18" s="1" t="s">
        <v>18</v>
      </c>
      <c r="B18" s="2" t="s">
        <v>19</v>
      </c>
      <c r="C18" s="2" t="s">
        <v>3</v>
      </c>
      <c r="P18" s="2">
        <f>P4*14.3</f>
        <v>37.18</v>
      </c>
      <c r="Q18" s="2">
        <f>Q4*14.3</f>
        <v>40.04</v>
      </c>
      <c r="R18" s="2">
        <f>R4*14.3</f>
        <v>42.900000000000006</v>
      </c>
      <c r="S18" s="2">
        <f>S4*14.3</f>
        <v>45.760000000000005</v>
      </c>
      <c r="T18" s="2">
        <f>T4*14.3</f>
        <v>48.620000000000005</v>
      </c>
      <c r="U18" s="2">
        <f aca="true" t="shared" si="8" ref="U18:AB18">U4*14.3</f>
        <v>51.480000000000004</v>
      </c>
      <c r="V18" s="2">
        <f t="shared" si="8"/>
        <v>54.34</v>
      </c>
      <c r="W18" s="2">
        <f t="shared" si="8"/>
        <v>57.2</v>
      </c>
      <c r="X18" s="2">
        <f t="shared" si="8"/>
        <v>60.06</v>
      </c>
      <c r="Y18" s="2">
        <f t="shared" si="8"/>
        <v>62.92000000000001</v>
      </c>
      <c r="Z18" s="2">
        <f t="shared" si="8"/>
        <v>65.78</v>
      </c>
      <c r="AA18" s="2">
        <f t="shared" si="8"/>
        <v>68.64</v>
      </c>
      <c r="AB18" s="2">
        <f t="shared" si="8"/>
        <v>71.5</v>
      </c>
    </row>
    <row r="20" spans="1:28" ht="18">
      <c r="A20" s="1" t="s">
        <v>20</v>
      </c>
      <c r="B20" s="2" t="s">
        <v>21</v>
      </c>
      <c r="C20" s="2" t="s">
        <v>3</v>
      </c>
      <c r="P20" s="2">
        <f>P4*11.3</f>
        <v>29.380000000000003</v>
      </c>
      <c r="Q20" s="2">
        <f>Q4*11.3</f>
        <v>31.64</v>
      </c>
      <c r="R20" s="2">
        <f>R4*11.3</f>
        <v>33.900000000000006</v>
      </c>
      <c r="S20" s="2">
        <f>S4*11.3</f>
        <v>36.160000000000004</v>
      </c>
      <c r="T20" s="2">
        <f>T4*11.3</f>
        <v>38.42</v>
      </c>
      <c r="U20" s="2">
        <f aca="true" t="shared" si="9" ref="U20:AB20">U4*11.3</f>
        <v>40.68000000000001</v>
      </c>
      <c r="V20" s="2">
        <f t="shared" si="9"/>
        <v>42.94</v>
      </c>
      <c r="W20" s="2">
        <f t="shared" si="9"/>
        <v>45.2</v>
      </c>
      <c r="X20" s="2">
        <f t="shared" si="9"/>
        <v>47.46000000000001</v>
      </c>
      <c r="Y20" s="2">
        <f t="shared" si="9"/>
        <v>49.720000000000006</v>
      </c>
      <c r="Z20" s="2">
        <f t="shared" si="9"/>
        <v>51.98</v>
      </c>
      <c r="AA20" s="2">
        <f t="shared" si="9"/>
        <v>54.24</v>
      </c>
      <c r="AB20" s="2">
        <f t="shared" si="9"/>
        <v>56.5</v>
      </c>
    </row>
    <row r="21" spans="1:28" ht="18">
      <c r="A21" s="1" t="s">
        <v>22</v>
      </c>
      <c r="B21" s="2" t="s">
        <v>23</v>
      </c>
      <c r="C21" s="2" t="s">
        <v>3</v>
      </c>
      <c r="P21" s="2">
        <f>P4*11.3</f>
        <v>29.380000000000003</v>
      </c>
      <c r="Q21" s="2">
        <f>Q4*11.3</f>
        <v>31.64</v>
      </c>
      <c r="R21" s="2">
        <f>R4*11.3</f>
        <v>33.900000000000006</v>
      </c>
      <c r="S21" s="2">
        <f>S4*11.3</f>
        <v>36.160000000000004</v>
      </c>
      <c r="T21" s="2">
        <f>T4*11.3</f>
        <v>38.42</v>
      </c>
      <c r="U21" s="2">
        <f aca="true" t="shared" si="10" ref="U21:AB21">U4*11.3</f>
        <v>40.68000000000001</v>
      </c>
      <c r="V21" s="2">
        <f t="shared" si="10"/>
        <v>42.94</v>
      </c>
      <c r="W21" s="2">
        <f t="shared" si="10"/>
        <v>45.2</v>
      </c>
      <c r="X21" s="2">
        <f t="shared" si="10"/>
        <v>47.46000000000001</v>
      </c>
      <c r="Y21" s="2">
        <f t="shared" si="10"/>
        <v>49.720000000000006</v>
      </c>
      <c r="Z21" s="2">
        <f t="shared" si="10"/>
        <v>51.98</v>
      </c>
      <c r="AA21" s="2">
        <f t="shared" si="10"/>
        <v>54.24</v>
      </c>
      <c r="AB21" s="2">
        <f t="shared" si="10"/>
        <v>56.5</v>
      </c>
    </row>
    <row r="22" spans="1:28" ht="18">
      <c r="A22" s="1" t="s">
        <v>24</v>
      </c>
      <c r="B22" s="2" t="s">
        <v>25</v>
      </c>
      <c r="C22" s="2" t="s">
        <v>3</v>
      </c>
      <c r="P22" s="2">
        <f>P4*11.6</f>
        <v>30.16</v>
      </c>
      <c r="Q22" s="2">
        <f>Q4*11.6</f>
        <v>32.48</v>
      </c>
      <c r="R22" s="2">
        <f>R4*11.6</f>
        <v>34.8</v>
      </c>
      <c r="S22" s="2">
        <f>S4*11.6</f>
        <v>37.12</v>
      </c>
      <c r="T22" s="2">
        <f>T4*11.6</f>
        <v>39.44</v>
      </c>
      <c r="U22" s="2">
        <f aca="true" t="shared" si="11" ref="U22:AB22">U4*11.6</f>
        <v>41.76</v>
      </c>
      <c r="V22" s="2">
        <f t="shared" si="11"/>
        <v>44.08</v>
      </c>
      <c r="W22" s="2">
        <f t="shared" si="11"/>
        <v>46.4</v>
      </c>
      <c r="X22" s="2">
        <f t="shared" si="11"/>
        <v>48.72</v>
      </c>
      <c r="Y22" s="2">
        <f t="shared" si="11"/>
        <v>51.04</v>
      </c>
      <c r="Z22" s="2">
        <f t="shared" si="11"/>
        <v>53.35999999999999</v>
      </c>
      <c r="AA22" s="2">
        <f t="shared" si="11"/>
        <v>55.68</v>
      </c>
      <c r="AB22" s="2">
        <f t="shared" si="11"/>
        <v>58</v>
      </c>
    </row>
    <row r="23" spans="1:28" ht="18">
      <c r="A23" s="1" t="s">
        <v>26</v>
      </c>
      <c r="B23" s="2" t="s">
        <v>27</v>
      </c>
      <c r="C23" s="2" t="s">
        <v>3</v>
      </c>
      <c r="P23" s="2">
        <f>P4*11.4</f>
        <v>29.64</v>
      </c>
      <c r="Q23" s="2">
        <f>Q4*11.4</f>
        <v>31.919999999999998</v>
      </c>
      <c r="R23" s="2">
        <f>R4*11.4</f>
        <v>34.2</v>
      </c>
      <c r="S23" s="2">
        <f>S4*11.4</f>
        <v>36.480000000000004</v>
      </c>
      <c r="T23" s="2">
        <f>T4*11.4</f>
        <v>38.76</v>
      </c>
      <c r="U23" s="2">
        <f aca="true" t="shared" si="12" ref="U23:AB23">U4*11.4</f>
        <v>41.04</v>
      </c>
      <c r="V23" s="2">
        <f t="shared" si="12"/>
        <v>43.32</v>
      </c>
      <c r="W23" s="2">
        <f t="shared" si="12"/>
        <v>45.6</v>
      </c>
      <c r="X23" s="2">
        <f t="shared" si="12"/>
        <v>47.88</v>
      </c>
      <c r="Y23" s="2">
        <f t="shared" si="12"/>
        <v>50.160000000000004</v>
      </c>
      <c r="Z23" s="2">
        <f t="shared" si="12"/>
        <v>52.44</v>
      </c>
      <c r="AA23" s="2">
        <f t="shared" si="12"/>
        <v>54.72</v>
      </c>
      <c r="AB23" s="2">
        <f t="shared" si="12"/>
        <v>57</v>
      </c>
    </row>
    <row r="25" spans="1:28" ht="18">
      <c r="A25" s="1" t="s">
        <v>28</v>
      </c>
      <c r="B25" s="2" t="s">
        <v>29</v>
      </c>
      <c r="C25" s="2" t="s">
        <v>3</v>
      </c>
      <c r="P25" s="2">
        <f>P4*11.9</f>
        <v>30.94</v>
      </c>
      <c r="Q25" s="2">
        <f>Q4*11.9</f>
        <v>33.32</v>
      </c>
      <c r="R25" s="2">
        <f>R4*11.9</f>
        <v>35.7</v>
      </c>
      <c r="S25" s="2">
        <f>S4*11.9</f>
        <v>38.080000000000005</v>
      </c>
      <c r="T25" s="2">
        <f>T4*11.9</f>
        <v>40.46</v>
      </c>
      <c r="U25" s="2">
        <f aca="true" t="shared" si="13" ref="U25:AB25">U4*11.9</f>
        <v>42.84</v>
      </c>
      <c r="V25" s="2">
        <f t="shared" si="13"/>
        <v>45.22</v>
      </c>
      <c r="W25" s="2">
        <f t="shared" si="13"/>
        <v>47.6</v>
      </c>
      <c r="X25" s="2">
        <f t="shared" si="13"/>
        <v>49.980000000000004</v>
      </c>
      <c r="Y25" s="2">
        <f t="shared" si="13"/>
        <v>52.36000000000001</v>
      </c>
      <c r="Z25" s="2">
        <f t="shared" si="13"/>
        <v>54.739999999999995</v>
      </c>
      <c r="AA25" s="2">
        <f t="shared" si="13"/>
        <v>57.12</v>
      </c>
      <c r="AB25" s="2">
        <f t="shared" si="13"/>
        <v>59.5</v>
      </c>
    </row>
    <row r="27" spans="1:28" ht="18">
      <c r="A27" s="1" t="s">
        <v>30</v>
      </c>
      <c r="B27" s="2" t="s">
        <v>31</v>
      </c>
      <c r="C27" s="2" t="s">
        <v>3</v>
      </c>
      <c r="P27" s="2">
        <f>P4*17.9</f>
        <v>46.54</v>
      </c>
      <c r="Q27" s="2">
        <f>Q4*17.9</f>
        <v>50.11999999999999</v>
      </c>
      <c r="R27" s="2">
        <f>R4*17.9</f>
        <v>53.699999999999996</v>
      </c>
      <c r="S27" s="2">
        <f>S4*17.9</f>
        <v>57.28</v>
      </c>
      <c r="T27" s="2">
        <f>T4*17.9</f>
        <v>60.85999999999999</v>
      </c>
      <c r="U27" s="2">
        <f aca="true" t="shared" si="14" ref="U27:AB27">U4*17.9</f>
        <v>64.44</v>
      </c>
      <c r="V27" s="2">
        <f t="shared" si="14"/>
        <v>68.02</v>
      </c>
      <c r="W27" s="2">
        <f t="shared" si="14"/>
        <v>71.6</v>
      </c>
      <c r="X27" s="2">
        <f t="shared" si="14"/>
        <v>75.17999999999999</v>
      </c>
      <c r="Y27" s="2">
        <f t="shared" si="14"/>
        <v>78.76</v>
      </c>
      <c r="Z27" s="2">
        <f t="shared" si="14"/>
        <v>82.33999999999999</v>
      </c>
      <c r="AA27" s="2">
        <f t="shared" si="14"/>
        <v>85.91999999999999</v>
      </c>
      <c r="AB27" s="2">
        <f t="shared" si="14"/>
        <v>89.5</v>
      </c>
    </row>
    <row r="28" spans="1:28" ht="18">
      <c r="A28" s="1" t="s">
        <v>32</v>
      </c>
      <c r="B28" s="2" t="s">
        <v>33</v>
      </c>
      <c r="C28" s="2" t="s">
        <v>3</v>
      </c>
      <c r="P28" s="2">
        <f>P4*16</f>
        <v>41.6</v>
      </c>
      <c r="Q28" s="2">
        <f>Q4*16</f>
        <v>44.8</v>
      </c>
      <c r="R28" s="2">
        <f>R4*16</f>
        <v>48</v>
      </c>
      <c r="S28" s="2">
        <f>S4*16</f>
        <v>51.2</v>
      </c>
      <c r="T28" s="2">
        <f>T4*16</f>
        <v>54.4</v>
      </c>
      <c r="U28" s="2">
        <f aca="true" t="shared" si="15" ref="U28:AB28">U4*16</f>
        <v>57.6</v>
      </c>
      <c r="V28" s="2">
        <f t="shared" si="15"/>
        <v>60.8</v>
      </c>
      <c r="W28" s="2">
        <f t="shared" si="15"/>
        <v>64</v>
      </c>
      <c r="X28" s="2">
        <f t="shared" si="15"/>
        <v>67.2</v>
      </c>
      <c r="Y28" s="2">
        <f t="shared" si="15"/>
        <v>70.4</v>
      </c>
      <c r="Z28" s="2">
        <f t="shared" si="15"/>
        <v>73.6</v>
      </c>
      <c r="AA28" s="2">
        <f t="shared" si="15"/>
        <v>76.8</v>
      </c>
      <c r="AB28" s="2">
        <f t="shared" si="15"/>
        <v>80</v>
      </c>
    </row>
    <row r="29" spans="1:28" ht="18">
      <c r="A29" s="1" t="s">
        <v>34</v>
      </c>
      <c r="B29" s="2" t="s">
        <v>35</v>
      </c>
      <c r="C29" s="2" t="s">
        <v>3</v>
      </c>
      <c r="P29" s="2">
        <f>P4*15.3</f>
        <v>39.78</v>
      </c>
      <c r="Q29" s="2">
        <f>Q4*15.3</f>
        <v>42.839999999999996</v>
      </c>
      <c r="R29" s="2">
        <f>R4*15.3</f>
        <v>45.900000000000006</v>
      </c>
      <c r="S29" s="2">
        <f>S4*15.3</f>
        <v>48.96000000000001</v>
      </c>
      <c r="T29" s="2">
        <f>T4*15.3</f>
        <v>52.02</v>
      </c>
      <c r="U29" s="2">
        <f aca="true" t="shared" si="16" ref="U29:AB29">U4*15.3</f>
        <v>55.080000000000005</v>
      </c>
      <c r="V29" s="2">
        <f t="shared" si="16"/>
        <v>58.14</v>
      </c>
      <c r="W29" s="2">
        <f t="shared" si="16"/>
        <v>61.2</v>
      </c>
      <c r="X29" s="2">
        <f t="shared" si="16"/>
        <v>64.26</v>
      </c>
      <c r="Y29" s="2">
        <f t="shared" si="16"/>
        <v>67.32000000000001</v>
      </c>
      <c r="Z29" s="2">
        <f t="shared" si="16"/>
        <v>70.38</v>
      </c>
      <c r="AA29" s="2">
        <f t="shared" si="16"/>
        <v>73.44</v>
      </c>
      <c r="AB29" s="2">
        <f t="shared" si="16"/>
        <v>76.5</v>
      </c>
    </row>
    <row r="30" spans="1:28" ht="18">
      <c r="A30" s="1" t="s">
        <v>36</v>
      </c>
      <c r="B30" s="2" t="s">
        <v>37</v>
      </c>
      <c r="C30" s="2" t="s">
        <v>3</v>
      </c>
      <c r="P30" s="2">
        <f>P4*15.4</f>
        <v>40.04</v>
      </c>
      <c r="Q30" s="2">
        <f>Q4*15.4</f>
        <v>43.12</v>
      </c>
      <c r="R30" s="2">
        <f>R4*15.4</f>
        <v>46.2</v>
      </c>
      <c r="S30" s="2">
        <f>S4*15.4</f>
        <v>49.28</v>
      </c>
      <c r="T30" s="2">
        <f>T4*15.4</f>
        <v>52.36</v>
      </c>
      <c r="U30" s="2">
        <f aca="true" t="shared" si="17" ref="U30:AB30">U4*15.4</f>
        <v>55.440000000000005</v>
      </c>
      <c r="V30" s="2">
        <f t="shared" si="17"/>
        <v>58.519999999999996</v>
      </c>
      <c r="W30" s="2">
        <f t="shared" si="17"/>
        <v>61.6</v>
      </c>
      <c r="X30" s="2">
        <f t="shared" si="17"/>
        <v>64.68</v>
      </c>
      <c r="Y30" s="2">
        <f t="shared" si="17"/>
        <v>67.76</v>
      </c>
      <c r="Z30" s="2">
        <f t="shared" si="17"/>
        <v>70.83999999999999</v>
      </c>
      <c r="AA30" s="2">
        <f t="shared" si="17"/>
        <v>73.92</v>
      </c>
      <c r="AB30" s="2">
        <f t="shared" si="17"/>
        <v>77</v>
      </c>
    </row>
    <row r="32" spans="1:28" ht="18">
      <c r="A32" s="1" t="s">
        <v>38</v>
      </c>
      <c r="B32" s="2" t="s">
        <v>39</v>
      </c>
      <c r="C32" s="2" t="s">
        <v>3</v>
      </c>
      <c r="P32" s="2">
        <f>P4*14.4</f>
        <v>37.440000000000005</v>
      </c>
      <c r="Q32" s="2">
        <f>Q4*14.4</f>
        <v>40.32</v>
      </c>
      <c r="R32" s="2">
        <f>R4*14.4</f>
        <v>43.2</v>
      </c>
      <c r="S32" s="2">
        <f>S4*14.4</f>
        <v>46.080000000000005</v>
      </c>
      <c r="T32" s="2">
        <f>T4*14.4</f>
        <v>48.96</v>
      </c>
      <c r="U32" s="2">
        <f aca="true" t="shared" si="18" ref="U32:AB32">U4*14.4</f>
        <v>51.84</v>
      </c>
      <c r="V32" s="2">
        <f t="shared" si="18"/>
        <v>54.72</v>
      </c>
      <c r="W32" s="2">
        <f t="shared" si="18"/>
        <v>57.6</v>
      </c>
      <c r="X32" s="2">
        <f t="shared" si="18"/>
        <v>60.480000000000004</v>
      </c>
      <c r="Y32" s="2">
        <f t="shared" si="18"/>
        <v>63.36000000000001</v>
      </c>
      <c r="Z32" s="2">
        <f t="shared" si="18"/>
        <v>66.24</v>
      </c>
      <c r="AA32" s="2">
        <f t="shared" si="18"/>
        <v>69.12</v>
      </c>
      <c r="AB32" s="2">
        <f t="shared" si="18"/>
        <v>72</v>
      </c>
    </row>
    <row r="33" spans="1:28" ht="18">
      <c r="A33" s="1" t="s">
        <v>40</v>
      </c>
      <c r="B33" s="2" t="s">
        <v>41</v>
      </c>
      <c r="C33" s="2" t="s">
        <v>3</v>
      </c>
      <c r="P33" s="2">
        <f>P4*14.5</f>
        <v>37.7</v>
      </c>
      <c r="Q33" s="2">
        <f>Q4*14.5</f>
        <v>40.599999999999994</v>
      </c>
      <c r="R33" s="2">
        <f>R4*14.5</f>
        <v>43.5</v>
      </c>
      <c r="S33" s="2">
        <f>S4*14.5</f>
        <v>46.400000000000006</v>
      </c>
      <c r="T33" s="2">
        <f>T4*14.5</f>
        <v>49.3</v>
      </c>
      <c r="U33" s="2">
        <f aca="true" t="shared" si="19" ref="U33:AB33">U4*14.5</f>
        <v>52.2</v>
      </c>
      <c r="V33" s="2">
        <f t="shared" si="19"/>
        <v>55.099999999999994</v>
      </c>
      <c r="W33" s="2">
        <f t="shared" si="19"/>
        <v>58</v>
      </c>
      <c r="X33" s="2">
        <f t="shared" si="19"/>
        <v>60.900000000000006</v>
      </c>
      <c r="Y33" s="2">
        <f t="shared" si="19"/>
        <v>63.800000000000004</v>
      </c>
      <c r="Z33" s="2">
        <f t="shared" si="19"/>
        <v>66.69999999999999</v>
      </c>
      <c r="AA33" s="2">
        <f t="shared" si="19"/>
        <v>69.6</v>
      </c>
      <c r="AB33" s="2">
        <f t="shared" si="19"/>
        <v>72.5</v>
      </c>
    </row>
    <row r="34" spans="1:28" ht="18">
      <c r="A34" s="1" t="s">
        <v>42</v>
      </c>
      <c r="B34" s="2" t="s">
        <v>43</v>
      </c>
      <c r="C34" s="2" t="s">
        <v>3</v>
      </c>
      <c r="P34" s="2">
        <f>P4*12.6</f>
        <v>32.76</v>
      </c>
      <c r="Q34" s="2">
        <f>Q4*12.6</f>
        <v>35.279999999999994</v>
      </c>
      <c r="R34" s="2">
        <f>R4*12.6</f>
        <v>37.8</v>
      </c>
      <c r="S34" s="2">
        <f>S4*12.6</f>
        <v>40.32</v>
      </c>
      <c r="T34" s="2">
        <f>T4*12.6</f>
        <v>42.839999999999996</v>
      </c>
      <c r="U34" s="2">
        <f aca="true" t="shared" si="20" ref="U34:AB34">U4*12.6</f>
        <v>45.36</v>
      </c>
      <c r="V34" s="2">
        <f t="shared" si="20"/>
        <v>47.879999999999995</v>
      </c>
      <c r="W34" s="2">
        <f t="shared" si="20"/>
        <v>50.4</v>
      </c>
      <c r="X34" s="2">
        <f t="shared" si="20"/>
        <v>52.92</v>
      </c>
      <c r="Y34" s="2">
        <f t="shared" si="20"/>
        <v>55.440000000000005</v>
      </c>
      <c r="Z34" s="2">
        <f t="shared" si="20"/>
        <v>57.959999999999994</v>
      </c>
      <c r="AA34" s="2">
        <f t="shared" si="20"/>
        <v>60.48</v>
      </c>
      <c r="AB34" s="2">
        <f t="shared" si="20"/>
        <v>63</v>
      </c>
    </row>
    <row r="36" spans="1:28" ht="18">
      <c r="A36" s="1" t="s">
        <v>44</v>
      </c>
      <c r="B36" s="2" t="s">
        <v>45</v>
      </c>
      <c r="C36" s="2" t="s">
        <v>3</v>
      </c>
      <c r="P36" s="2">
        <f>P4*11.1</f>
        <v>28.86</v>
      </c>
      <c r="Q36" s="2">
        <f>Q4*11.1</f>
        <v>31.08</v>
      </c>
      <c r="R36" s="2">
        <f>R4*11.1</f>
        <v>33.3</v>
      </c>
      <c r="S36" s="2">
        <f>S4*11.1</f>
        <v>35.52</v>
      </c>
      <c r="T36" s="2">
        <f>T4*11.1</f>
        <v>37.739999999999995</v>
      </c>
      <c r="U36" s="2">
        <f aca="true" t="shared" si="21" ref="U36:AB36">U4*11.1</f>
        <v>39.96</v>
      </c>
      <c r="V36" s="2">
        <f t="shared" si="21"/>
        <v>42.18</v>
      </c>
      <c r="W36" s="2">
        <f t="shared" si="21"/>
        <v>44.4</v>
      </c>
      <c r="X36" s="2">
        <f t="shared" si="21"/>
        <v>46.62</v>
      </c>
      <c r="Y36" s="2">
        <f t="shared" si="21"/>
        <v>48.84</v>
      </c>
      <c r="Z36" s="2">
        <f t="shared" si="21"/>
        <v>51.059999999999995</v>
      </c>
      <c r="AA36" s="2">
        <f t="shared" si="21"/>
        <v>53.279999999999994</v>
      </c>
      <c r="AB36" s="2">
        <f t="shared" si="21"/>
        <v>55.5</v>
      </c>
    </row>
  </sheetData>
  <sheetProtection/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70" r:id="rId1"/>
  <headerFooter alignWithMargins="0">
    <oddHeader>&amp;L&amp;"Arial,Fett"&amp;16ADOR-EDELMETALLE&amp;"Arial,Standard"&amp;10 GmbH
Klotzstr. 33
D 40721 Hilden
&amp;C&amp;16Wachs - Umrechnungstabelle
  2,4 g  -  5,0 g&amp;RTel.:   02103-986630
Fax : 02103-986650
www.ador-edelmetalle.de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admin</cp:lastModifiedBy>
  <cp:lastPrinted>2016-08-15T12:36:38Z</cp:lastPrinted>
  <dcterms:created xsi:type="dcterms:W3CDTF">2005-03-02T11:12:06Z</dcterms:created>
  <dcterms:modified xsi:type="dcterms:W3CDTF">2016-08-15T12:38:16Z</dcterms:modified>
  <cp:category/>
  <cp:version/>
  <cp:contentType/>
  <cp:contentStatus/>
</cp:coreProperties>
</file>